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ta decizionala 2023 Strategia ADIB si Indicatori de performanta\PENTRU SITE ADIB\"/>
    </mc:Choice>
  </mc:AlternateContent>
  <xr:revisionPtr revIDLastSave="0" documentId="13_ncr:1_{76526772-99D3-4A58-B5F9-39D34FC59B84}" xr6:coauthVersionLast="47" xr6:coauthVersionMax="47" xr10:uidLastSave="{00000000-0000-0000-0000-000000000000}"/>
  <bookViews>
    <workbookView xWindow="-108" yWindow="-108" windowWidth="23256" windowHeight="12456" tabRatio="909" xr2:uid="{00000000-000D-0000-FFFF-FFFF00000000}"/>
  </bookViews>
  <sheets>
    <sheet name="Bacau" sheetId="1" r:id="rId1"/>
    <sheet name="Buhusi" sheetId="2" r:id="rId2"/>
    <sheet name="Moinesti" sheetId="6" r:id="rId3"/>
    <sheet name="Darmanesti" sheetId="3" r:id="rId4"/>
    <sheet name="Tg Ocna" sheetId="4" r:id="rId5"/>
    <sheet name="Ardeoani" sheetId="7" r:id="rId6"/>
    <sheet name="Casin" sheetId="8" r:id="rId7"/>
    <sheet name="Cleja" sheetId="9" r:id="rId8"/>
    <sheet name="Cotofanesti" sheetId="10" r:id="rId9"/>
    <sheet name="Dofteana" sheetId="11" r:id="rId10"/>
    <sheet name="Faraoani" sheetId="12" r:id="rId11"/>
    <sheet name="Filipesti" sheetId="13" r:id="rId12"/>
    <sheet name="Hemeius" sheetId="14" r:id="rId13"/>
    <sheet name="Letea Veche" sheetId="15" r:id="rId14"/>
    <sheet name="Magiresti" sheetId="16" r:id="rId15"/>
    <sheet name="Margineni" sheetId="17" r:id="rId16"/>
    <sheet name="Poduri" sheetId="18" r:id="rId17"/>
    <sheet name="Prajesti" sheetId="19" r:id="rId18"/>
    <sheet name="Stefan cel Mare" sheetId="20" r:id="rId19"/>
    <sheet name="Saucesti" sheetId="21" r:id="rId20"/>
    <sheet name="Tamasi" sheetId="22" r:id="rId21"/>
    <sheet name="Tatarasti" sheetId="23" r:id="rId22"/>
    <sheet name="Traian" sheetId="24" r:id="rId23"/>
  </sheets>
  <externalReferences>
    <externalReference r:id="rId24"/>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36" i="15" l="1"/>
  <c r="O136" i="15"/>
  <c r="J136" i="15"/>
  <c r="T135" i="15"/>
  <c r="O135" i="15"/>
  <c r="J135" i="15"/>
  <c r="T134" i="15"/>
  <c r="O134" i="15"/>
  <c r="J134" i="15"/>
  <c r="T101" i="15"/>
  <c r="O101" i="15"/>
  <c r="J101" i="15"/>
  <c r="T90" i="15"/>
  <c r="O90" i="15"/>
  <c r="J90" i="15"/>
  <c r="T80" i="15"/>
  <c r="O80" i="15"/>
  <c r="J80" i="15"/>
  <c r="T63" i="15"/>
  <c r="S63" i="15"/>
  <c r="R63" i="15"/>
  <c r="Q63" i="15"/>
  <c r="P63" i="15"/>
  <c r="O63" i="15"/>
  <c r="N63" i="15"/>
  <c r="M63" i="15"/>
  <c r="L63" i="15"/>
  <c r="K63" i="15"/>
  <c r="J63" i="15"/>
  <c r="I63" i="15"/>
  <c r="H63" i="15"/>
  <c r="G63" i="15"/>
  <c r="F63" i="15"/>
  <c r="D63" i="15"/>
  <c r="T62" i="15"/>
  <c r="O62" i="15"/>
  <c r="J62" i="15"/>
  <c r="G63" i="24"/>
  <c r="H63" i="24"/>
  <c r="I63" i="24"/>
  <c r="J63" i="24"/>
  <c r="K63" i="24"/>
  <c r="L63" i="24"/>
  <c r="M63" i="24"/>
  <c r="N63" i="24"/>
  <c r="O63" i="24"/>
  <c r="P63" i="24"/>
  <c r="Q63" i="24"/>
  <c r="R63" i="24"/>
  <c r="S63" i="24"/>
  <c r="T63" i="24"/>
  <c r="F63" i="24"/>
  <c r="D63" i="24"/>
  <c r="G63" i="23"/>
  <c r="H63" i="23"/>
  <c r="I63" i="23"/>
  <c r="J63" i="23"/>
  <c r="K63" i="23"/>
  <c r="L63" i="23"/>
  <c r="M63" i="23"/>
  <c r="N63" i="23"/>
  <c r="O63" i="23"/>
  <c r="P63" i="23"/>
  <c r="Q63" i="23"/>
  <c r="R63" i="23"/>
  <c r="S63" i="23"/>
  <c r="T63" i="23"/>
  <c r="F63" i="23"/>
  <c r="D63" i="23"/>
  <c r="G63" i="22"/>
  <c r="H63" i="22"/>
  <c r="I63" i="22"/>
  <c r="J63" i="22"/>
  <c r="K63" i="22"/>
  <c r="L63" i="22"/>
  <c r="M63" i="22"/>
  <c r="N63" i="22"/>
  <c r="O63" i="22"/>
  <c r="P63" i="22"/>
  <c r="Q63" i="22"/>
  <c r="R63" i="22"/>
  <c r="S63" i="22"/>
  <c r="T63" i="22"/>
  <c r="F63" i="22"/>
  <c r="D63" i="22"/>
  <c r="G63" i="21"/>
  <c r="H63" i="21"/>
  <c r="I63" i="21"/>
  <c r="J63" i="21"/>
  <c r="O63" i="21"/>
  <c r="S63" i="21"/>
  <c r="T63" i="21"/>
  <c r="F63" i="21"/>
  <c r="D63" i="21"/>
  <c r="T63" i="20"/>
  <c r="G63" i="20"/>
  <c r="H63" i="20"/>
  <c r="I63" i="20"/>
  <c r="J63" i="20"/>
  <c r="K63" i="20"/>
  <c r="L63" i="20"/>
  <c r="M63" i="20"/>
  <c r="N63" i="20"/>
  <c r="O63" i="20"/>
  <c r="P63" i="20"/>
  <c r="Q63" i="20"/>
  <c r="R63" i="20"/>
  <c r="S63" i="20"/>
  <c r="F63" i="20"/>
  <c r="D63" i="20"/>
  <c r="G63" i="19" l="1"/>
  <c r="H63" i="19"/>
  <c r="I63" i="19"/>
  <c r="J63" i="19"/>
  <c r="K63" i="19"/>
  <c r="L63" i="19"/>
  <c r="M63" i="19"/>
  <c r="N63" i="19"/>
  <c r="O63" i="19"/>
  <c r="P63" i="19"/>
  <c r="Q63" i="19"/>
  <c r="R63" i="19"/>
  <c r="S63" i="19"/>
  <c r="T63" i="19"/>
  <c r="F63" i="19"/>
  <c r="D63" i="19"/>
  <c r="G63" i="18"/>
  <c r="H63" i="18"/>
  <c r="I63" i="18"/>
  <c r="J63" i="18"/>
  <c r="K63" i="18"/>
  <c r="L63" i="18"/>
  <c r="M63" i="18"/>
  <c r="N63" i="18"/>
  <c r="O63" i="18"/>
  <c r="P63" i="18"/>
  <c r="Q63" i="18"/>
  <c r="R63" i="18"/>
  <c r="S63" i="18"/>
  <c r="T63" i="18"/>
  <c r="F63" i="18"/>
  <c r="D63" i="18"/>
  <c r="G63" i="17"/>
  <c r="H63" i="17"/>
  <c r="I63" i="17"/>
  <c r="J63" i="17"/>
  <c r="K63" i="17"/>
  <c r="L63" i="17"/>
  <c r="M63" i="17"/>
  <c r="N63" i="17"/>
  <c r="O63" i="17"/>
  <c r="F63" i="17"/>
  <c r="D63" i="17"/>
  <c r="G63" i="16"/>
  <c r="H63" i="16"/>
  <c r="I63" i="16"/>
  <c r="J63" i="16"/>
  <c r="K63" i="16"/>
  <c r="L63" i="16"/>
  <c r="M63" i="16"/>
  <c r="N63" i="16"/>
  <c r="O63" i="16"/>
  <c r="P63" i="16"/>
  <c r="Q63" i="16"/>
  <c r="R63" i="16"/>
  <c r="S63" i="16"/>
  <c r="T63" i="16"/>
  <c r="F63" i="16"/>
  <c r="D63" i="16"/>
  <c r="G63" i="14"/>
  <c r="H63" i="14"/>
  <c r="I63" i="14"/>
  <c r="J63" i="14"/>
  <c r="K63" i="14"/>
  <c r="L63" i="14"/>
  <c r="M63" i="14"/>
  <c r="N63" i="14"/>
  <c r="O63" i="14"/>
  <c r="P63" i="14"/>
  <c r="Q63" i="14"/>
  <c r="R63" i="14"/>
  <c r="S63" i="14"/>
  <c r="T63" i="14"/>
  <c r="F63" i="14"/>
  <c r="D63" i="14"/>
  <c r="G63" i="13"/>
  <c r="H63" i="13"/>
  <c r="I63" i="13"/>
  <c r="J63" i="13"/>
  <c r="K63" i="13"/>
  <c r="L63" i="13"/>
  <c r="M63" i="13"/>
  <c r="N63" i="13"/>
  <c r="O63" i="13"/>
  <c r="P63" i="13"/>
  <c r="Q63" i="13"/>
  <c r="R63" i="13"/>
  <c r="S63" i="13"/>
  <c r="T63" i="13"/>
  <c r="F63" i="13"/>
  <c r="D63" i="13"/>
  <c r="G63" i="12"/>
  <c r="H63" i="12"/>
  <c r="I63" i="12"/>
  <c r="J63" i="12"/>
  <c r="K63" i="12"/>
  <c r="L63" i="12"/>
  <c r="M63" i="12"/>
  <c r="N63" i="12"/>
  <c r="O63" i="12"/>
  <c r="P63" i="12"/>
  <c r="Q63" i="12"/>
  <c r="R63" i="12"/>
  <c r="S63" i="12"/>
  <c r="T63" i="12"/>
  <c r="F63" i="12"/>
  <c r="D63" i="12"/>
  <c r="G63" i="11"/>
  <c r="H63" i="11"/>
  <c r="I63" i="11"/>
  <c r="J63" i="11"/>
  <c r="K63" i="11"/>
  <c r="L63" i="11"/>
  <c r="M63" i="11"/>
  <c r="N63" i="11"/>
  <c r="O63" i="11"/>
  <c r="P63" i="11"/>
  <c r="Q63" i="11"/>
  <c r="R63" i="11"/>
  <c r="S63" i="11"/>
  <c r="T63" i="11"/>
  <c r="F63" i="11"/>
  <c r="D63" i="11"/>
  <c r="G63" i="10"/>
  <c r="H63" i="10"/>
  <c r="I63" i="10"/>
  <c r="J63" i="10"/>
  <c r="K63" i="10"/>
  <c r="L63" i="10"/>
  <c r="M63" i="10"/>
  <c r="N63" i="10"/>
  <c r="O63" i="10"/>
  <c r="P63" i="10"/>
  <c r="Q63" i="10"/>
  <c r="R63" i="10"/>
  <c r="S63" i="10"/>
  <c r="T63" i="10"/>
  <c r="F63" i="10"/>
  <c r="D63" i="10"/>
  <c r="G63" i="9"/>
  <c r="H63" i="9"/>
  <c r="I63" i="9"/>
  <c r="J63" i="9"/>
  <c r="K63" i="9"/>
  <c r="L63" i="9"/>
  <c r="M63" i="9"/>
  <c r="N63" i="9"/>
  <c r="O63" i="9"/>
  <c r="P63" i="9"/>
  <c r="Q63" i="9"/>
  <c r="R63" i="9"/>
  <c r="S63" i="9"/>
  <c r="T63" i="9"/>
  <c r="F63" i="9"/>
  <c r="D63" i="9"/>
  <c r="Q63" i="4"/>
  <c r="R63" i="4"/>
  <c r="S63" i="4"/>
  <c r="T63" i="4"/>
  <c r="P63" i="4"/>
  <c r="O63" i="4"/>
  <c r="D63" i="4"/>
  <c r="G63" i="3"/>
  <c r="H63" i="3"/>
  <c r="I63" i="3"/>
  <c r="J63" i="3"/>
  <c r="K63" i="3"/>
  <c r="L63" i="3"/>
  <c r="M63" i="3"/>
  <c r="N63" i="3"/>
  <c r="O63" i="3"/>
  <c r="P63" i="3"/>
  <c r="Q63" i="3"/>
  <c r="R63" i="3"/>
  <c r="S63" i="3"/>
  <c r="T63" i="3"/>
  <c r="F63" i="3"/>
  <c r="D63" i="3"/>
  <c r="J62" i="3"/>
  <c r="O62" i="3"/>
  <c r="T62" i="3"/>
  <c r="F63" i="6"/>
  <c r="J63" i="2"/>
  <c r="K63" i="2"/>
  <c r="L63" i="2"/>
  <c r="M63" i="2"/>
  <c r="N63" i="2"/>
  <c r="O63" i="2"/>
  <c r="P63" i="2"/>
  <c r="Q63" i="2"/>
  <c r="R63" i="2"/>
  <c r="S63" i="2"/>
  <c r="T63" i="2"/>
  <c r="I63" i="2"/>
  <c r="F63" i="2"/>
  <c r="G63" i="8"/>
  <c r="H63" i="8"/>
  <c r="I63" i="8"/>
  <c r="J63" i="8"/>
  <c r="K63" i="8"/>
  <c r="L63" i="8"/>
  <c r="M63" i="8"/>
  <c r="N63" i="8"/>
  <c r="O63" i="8"/>
  <c r="P63" i="8"/>
  <c r="Q63" i="8"/>
  <c r="R63" i="8"/>
  <c r="S63" i="8"/>
  <c r="T63" i="8"/>
  <c r="F63" i="8"/>
  <c r="D63" i="8"/>
  <c r="G63" i="7"/>
  <c r="H63" i="7"/>
  <c r="I63" i="7"/>
  <c r="J63" i="7"/>
  <c r="K63" i="7"/>
  <c r="L63" i="7"/>
  <c r="M63" i="7"/>
  <c r="N63" i="7"/>
  <c r="O63" i="7"/>
  <c r="P63" i="7"/>
  <c r="Q63" i="7"/>
  <c r="R63" i="7"/>
  <c r="S63" i="7"/>
  <c r="T63" i="7"/>
  <c r="F63" i="7"/>
  <c r="D63" i="7"/>
  <c r="P63" i="1"/>
  <c r="F63" i="1"/>
  <c r="T101" i="24" l="1"/>
  <c r="O101" i="24"/>
  <c r="J101" i="24"/>
  <c r="T101" i="23"/>
  <c r="O101" i="23"/>
  <c r="J101" i="23"/>
  <c r="T101" i="22"/>
  <c r="O101" i="22"/>
  <c r="J101" i="22"/>
  <c r="T101" i="21"/>
  <c r="O101" i="21"/>
  <c r="J101" i="21"/>
  <c r="T101" i="20"/>
  <c r="O101" i="20"/>
  <c r="J101" i="20"/>
  <c r="T101" i="19"/>
  <c r="O101" i="19"/>
  <c r="J101" i="19"/>
  <c r="T90" i="24"/>
  <c r="O90" i="24"/>
  <c r="J90" i="24"/>
  <c r="T80" i="24"/>
  <c r="O80" i="24"/>
  <c r="J80" i="24"/>
  <c r="T90" i="23"/>
  <c r="O90" i="23"/>
  <c r="J90" i="23"/>
  <c r="T80" i="23"/>
  <c r="O80" i="23"/>
  <c r="J80" i="23"/>
  <c r="T90" i="22"/>
  <c r="O90" i="22"/>
  <c r="J90" i="22"/>
  <c r="T80" i="22"/>
  <c r="O80" i="22"/>
  <c r="J80" i="22"/>
  <c r="T90" i="21"/>
  <c r="O90" i="21"/>
  <c r="J90" i="21"/>
  <c r="T80" i="21"/>
  <c r="O80" i="21"/>
  <c r="J80" i="21"/>
  <c r="T90" i="20"/>
  <c r="O90" i="20"/>
  <c r="J90" i="20"/>
  <c r="T80" i="20"/>
  <c r="O80" i="20"/>
  <c r="J80" i="20"/>
  <c r="T90" i="19"/>
  <c r="O90" i="19"/>
  <c r="J90" i="19"/>
  <c r="T80" i="19"/>
  <c r="O80" i="19"/>
  <c r="J80" i="19"/>
  <c r="T90" i="18"/>
  <c r="O90" i="18"/>
  <c r="J90" i="18"/>
  <c r="T80" i="18"/>
  <c r="O80" i="18"/>
  <c r="J80" i="18"/>
  <c r="T90" i="17"/>
  <c r="O90" i="17"/>
  <c r="J90" i="17"/>
  <c r="T80" i="17"/>
  <c r="O80" i="17"/>
  <c r="J80" i="17"/>
  <c r="T90" i="16"/>
  <c r="O90" i="16"/>
  <c r="J90" i="16"/>
  <c r="T80" i="16"/>
  <c r="O80" i="16"/>
  <c r="J80" i="16"/>
  <c r="T90" i="14"/>
  <c r="O90" i="14"/>
  <c r="J90" i="14"/>
  <c r="T80" i="14"/>
  <c r="O80" i="14"/>
  <c r="J80" i="14"/>
  <c r="T90" i="13"/>
  <c r="O90" i="13"/>
  <c r="J90" i="13"/>
  <c r="T80" i="13"/>
  <c r="O80" i="13"/>
  <c r="J80" i="13"/>
  <c r="T90" i="12"/>
  <c r="O90" i="12"/>
  <c r="J90" i="12"/>
  <c r="T80" i="12"/>
  <c r="O80" i="12"/>
  <c r="J80" i="12"/>
  <c r="T90" i="11"/>
  <c r="O90" i="11"/>
  <c r="J90" i="11"/>
  <c r="T80" i="11"/>
  <c r="O80" i="11"/>
  <c r="J80" i="11"/>
  <c r="T90" i="10"/>
  <c r="O90" i="10"/>
  <c r="J90" i="10"/>
  <c r="T80" i="10"/>
  <c r="O80" i="10"/>
  <c r="J80" i="10"/>
  <c r="T90" i="9"/>
  <c r="O90" i="9"/>
  <c r="J90" i="9"/>
  <c r="T80" i="9"/>
  <c r="O80" i="9"/>
  <c r="J80" i="9"/>
  <c r="T90" i="8"/>
  <c r="O90" i="8"/>
  <c r="J90" i="8"/>
  <c r="T80" i="8"/>
  <c r="O80" i="8"/>
  <c r="J80" i="8"/>
  <c r="T101" i="18" l="1"/>
  <c r="O101" i="18"/>
  <c r="J101" i="18"/>
  <c r="T101" i="17" l="1"/>
  <c r="O101" i="17"/>
  <c r="J101" i="17"/>
  <c r="T101" i="16" l="1"/>
  <c r="O101" i="16"/>
  <c r="J101" i="16"/>
  <c r="T101" i="14" l="1"/>
  <c r="O101" i="14"/>
  <c r="J101" i="14"/>
  <c r="T101" i="13" l="1"/>
  <c r="O101" i="13"/>
  <c r="J101" i="13"/>
  <c r="T101" i="12" l="1"/>
  <c r="O101" i="12"/>
  <c r="J101" i="12"/>
  <c r="T101" i="11"/>
  <c r="O101" i="11"/>
  <c r="J101" i="11"/>
  <c r="T101" i="10" l="1"/>
  <c r="O101" i="10"/>
  <c r="J101" i="10"/>
  <c r="T101" i="9" l="1"/>
  <c r="O101" i="9"/>
  <c r="T101" i="8" l="1"/>
  <c r="O101" i="8"/>
  <c r="T101" i="7" l="1"/>
  <c r="O101" i="7"/>
  <c r="T90" i="7"/>
  <c r="O90" i="7"/>
  <c r="J90" i="7"/>
  <c r="T80" i="7"/>
  <c r="O80" i="7"/>
  <c r="T101" i="4" l="1"/>
  <c r="O101" i="4"/>
  <c r="T101" i="3" l="1"/>
  <c r="O101" i="3"/>
  <c r="T101" i="6" l="1"/>
  <c r="O101" i="6"/>
  <c r="T101" i="2" l="1"/>
  <c r="O101" i="2"/>
  <c r="J101" i="1" l="1"/>
  <c r="T101" i="1"/>
  <c r="O101" i="1"/>
  <c r="T90" i="1"/>
  <c r="O90" i="1"/>
  <c r="T80" i="1"/>
  <c r="O80" i="1"/>
  <c r="T136" i="24" l="1"/>
  <c r="O136" i="24"/>
  <c r="J136" i="24"/>
  <c r="T135" i="24"/>
  <c r="O135" i="24"/>
  <c r="J135" i="24"/>
  <c r="T134" i="24"/>
  <c r="O134" i="24"/>
  <c r="J134" i="24"/>
  <c r="T62" i="24"/>
  <c r="O62" i="24"/>
  <c r="J62" i="24"/>
  <c r="T136" i="23"/>
  <c r="O136" i="23"/>
  <c r="J136" i="23"/>
  <c r="T135" i="23"/>
  <c r="O135" i="23"/>
  <c r="J135" i="23"/>
  <c r="T134" i="23"/>
  <c r="O134" i="23"/>
  <c r="J134" i="23"/>
  <c r="T62" i="23"/>
  <c r="O62" i="23"/>
  <c r="J62" i="23"/>
  <c r="T224" i="22"/>
  <c r="S224" i="22"/>
  <c r="R219" i="22"/>
  <c r="Q219" i="22"/>
  <c r="P219" i="22"/>
  <c r="O219" i="22"/>
  <c r="N219" i="22"/>
  <c r="M219" i="22"/>
  <c r="L219" i="22"/>
  <c r="K219" i="22"/>
  <c r="J219" i="22"/>
  <c r="I219" i="22"/>
  <c r="H219" i="22"/>
  <c r="G219" i="22"/>
  <c r="F219" i="22"/>
  <c r="S218" i="22"/>
  <c r="R218" i="22"/>
  <c r="Q218" i="22"/>
  <c r="P218" i="22"/>
  <c r="O218" i="22"/>
  <c r="N218" i="22"/>
  <c r="M218" i="22"/>
  <c r="L218" i="22"/>
  <c r="K218" i="22"/>
  <c r="J218" i="22"/>
  <c r="I218" i="22"/>
  <c r="H218" i="22"/>
  <c r="G218" i="22"/>
  <c r="F218" i="22"/>
  <c r="T207" i="22"/>
  <c r="S207" i="22"/>
  <c r="T204" i="22"/>
  <c r="S204" i="22"/>
  <c r="T136" i="22"/>
  <c r="O136" i="22"/>
  <c r="J136" i="22"/>
  <c r="T135" i="22"/>
  <c r="O135" i="22"/>
  <c r="J135" i="22"/>
  <c r="T134" i="22"/>
  <c r="O134" i="22"/>
  <c r="J134" i="22"/>
  <c r="T62" i="22"/>
  <c r="O62" i="22"/>
  <c r="J62" i="22"/>
  <c r="S221" i="21"/>
  <c r="P217" i="21"/>
  <c r="K217" i="21"/>
  <c r="T189" i="21"/>
  <c r="T136" i="21"/>
  <c r="O136" i="21"/>
  <c r="J136" i="21"/>
  <c r="T135" i="21"/>
  <c r="O135" i="21"/>
  <c r="J135" i="21"/>
  <c r="T134" i="21"/>
  <c r="O134" i="21"/>
  <c r="J134" i="21"/>
  <c r="T62" i="21"/>
  <c r="O62" i="21"/>
  <c r="J62" i="21"/>
  <c r="T136" i="20"/>
  <c r="O136" i="20"/>
  <c r="J136" i="20"/>
  <c r="T135" i="20"/>
  <c r="O135" i="20"/>
  <c r="J135" i="20"/>
  <c r="T134" i="20"/>
  <c r="O134" i="20"/>
  <c r="J134" i="20"/>
  <c r="T62" i="20"/>
  <c r="O62" i="20"/>
  <c r="J62" i="20"/>
  <c r="L217" i="21" l="1"/>
  <c r="K63" i="21"/>
  <c r="Q217" i="21"/>
  <c r="P63" i="21"/>
  <c r="T136" i="19"/>
  <c r="O136" i="19"/>
  <c r="J136" i="19"/>
  <c r="T135" i="19"/>
  <c r="O135" i="19"/>
  <c r="J135" i="19"/>
  <c r="T134" i="19"/>
  <c r="O134" i="19"/>
  <c r="J134" i="19"/>
  <c r="T62" i="19"/>
  <c r="O62" i="19"/>
  <c r="J62" i="19"/>
  <c r="D204" i="18"/>
  <c r="D207" i="18"/>
  <c r="D224" i="18"/>
  <c r="T136" i="18"/>
  <c r="O136" i="18"/>
  <c r="J136" i="18"/>
  <c r="T135" i="18"/>
  <c r="O135" i="18"/>
  <c r="J135" i="18"/>
  <c r="T134" i="18"/>
  <c r="O134" i="18"/>
  <c r="J134" i="18"/>
  <c r="T62" i="18"/>
  <c r="O62" i="18"/>
  <c r="J62" i="18"/>
  <c r="T217" i="17"/>
  <c r="T63" i="17" s="1"/>
  <c r="S217" i="17"/>
  <c r="S63" i="17" s="1"/>
  <c r="R217" i="17"/>
  <c r="R63" i="17" s="1"/>
  <c r="Q217" i="17"/>
  <c r="Q63" i="17" s="1"/>
  <c r="P217" i="17"/>
  <c r="P63" i="17" s="1"/>
  <c r="T136" i="17"/>
  <c r="O136" i="17"/>
  <c r="J136" i="17"/>
  <c r="T135" i="17"/>
  <c r="O135" i="17"/>
  <c r="J135" i="17"/>
  <c r="T134" i="17"/>
  <c r="O134" i="17"/>
  <c r="J134" i="17"/>
  <c r="T62" i="17"/>
  <c r="O62" i="17"/>
  <c r="J62" i="17"/>
  <c r="S219" i="16"/>
  <c r="S218" i="16"/>
  <c r="S199" i="16"/>
  <c r="T136" i="16"/>
  <c r="O136" i="16"/>
  <c r="J136" i="16"/>
  <c r="T135" i="16"/>
  <c r="O135" i="16"/>
  <c r="J135" i="16"/>
  <c r="T134" i="16"/>
  <c r="O134" i="16"/>
  <c r="J134" i="16"/>
  <c r="T62" i="16"/>
  <c r="O62" i="16"/>
  <c r="J62" i="16"/>
  <c r="T136" i="14"/>
  <c r="O136" i="14"/>
  <c r="J136" i="14"/>
  <c r="T135" i="14"/>
  <c r="O135" i="14"/>
  <c r="J135" i="14"/>
  <c r="T134" i="14"/>
  <c r="O134" i="14"/>
  <c r="J134" i="14"/>
  <c r="T62" i="14"/>
  <c r="O62" i="14"/>
  <c r="J62" i="14"/>
  <c r="L222" i="13"/>
  <c r="M222" i="13" s="1"/>
  <c r="N222" i="13" s="1"/>
  <c r="I222" i="13"/>
  <c r="H222" i="13"/>
  <c r="G222" i="13"/>
  <c r="F222" i="13"/>
  <c r="I220" i="13"/>
  <c r="H220" i="13"/>
  <c r="G220" i="13"/>
  <c r="F220" i="13"/>
  <c r="T136" i="13"/>
  <c r="O136" i="13"/>
  <c r="J136" i="13"/>
  <c r="T135" i="13"/>
  <c r="O135" i="13"/>
  <c r="J135" i="13"/>
  <c r="T134" i="13"/>
  <c r="O134" i="13"/>
  <c r="J134" i="13"/>
  <c r="T62" i="13"/>
  <c r="O62" i="13"/>
  <c r="J62" i="13"/>
  <c r="R217" i="21" l="1"/>
  <c r="R63" i="21" s="1"/>
  <c r="Q63" i="21"/>
  <c r="M217" i="21"/>
  <c r="L63" i="21"/>
  <c r="T136" i="12"/>
  <c r="O136" i="12"/>
  <c r="J136" i="12"/>
  <c r="T135" i="12"/>
  <c r="O135" i="12"/>
  <c r="J135" i="12"/>
  <c r="T134" i="12"/>
  <c r="O134" i="12"/>
  <c r="J134" i="12"/>
  <c r="T62" i="12"/>
  <c r="O62" i="12"/>
  <c r="J62" i="12"/>
  <c r="T219" i="11"/>
  <c r="S219" i="11"/>
  <c r="T218" i="11"/>
  <c r="S218" i="11"/>
  <c r="S199" i="11"/>
  <c r="T199" i="11"/>
  <c r="D189" i="11"/>
  <c r="T136" i="11"/>
  <c r="O136" i="11"/>
  <c r="J136" i="11"/>
  <c r="T135" i="11"/>
  <c r="O135" i="11"/>
  <c r="J135" i="11"/>
  <c r="T134" i="11"/>
  <c r="O134" i="11"/>
  <c r="J134" i="11"/>
  <c r="T62" i="11"/>
  <c r="O62" i="11"/>
  <c r="J62" i="11"/>
  <c r="I220" i="10"/>
  <c r="H220" i="10"/>
  <c r="G220" i="10"/>
  <c r="F220" i="10"/>
  <c r="T136" i="10"/>
  <c r="O136" i="10"/>
  <c r="J136" i="10"/>
  <c r="T135" i="10"/>
  <c r="O135" i="10"/>
  <c r="J135" i="10"/>
  <c r="T134" i="10"/>
  <c r="O134" i="10"/>
  <c r="J134" i="10"/>
  <c r="T62" i="10"/>
  <c r="O62" i="10"/>
  <c r="J62" i="10"/>
  <c r="N217" i="21" l="1"/>
  <c r="N63" i="21" s="1"/>
  <c r="M63" i="21"/>
  <c r="Q225" i="9"/>
  <c r="P225" i="9"/>
  <c r="O225" i="9"/>
  <c r="N225" i="9"/>
  <c r="T136" i="9"/>
  <c r="O136" i="9"/>
  <c r="J136" i="9"/>
  <c r="T135" i="9"/>
  <c r="O135" i="9"/>
  <c r="J135" i="9"/>
  <c r="T134" i="9"/>
  <c r="O134" i="9"/>
  <c r="J134" i="9"/>
  <c r="J101" i="9"/>
  <c r="T62" i="9"/>
  <c r="O62" i="9"/>
  <c r="J62" i="9"/>
  <c r="T136" i="8"/>
  <c r="O136" i="8"/>
  <c r="J136" i="8"/>
  <c r="T135" i="8"/>
  <c r="O135" i="8"/>
  <c r="J135" i="8"/>
  <c r="T134" i="8"/>
  <c r="O134" i="8"/>
  <c r="J134" i="8"/>
  <c r="J101" i="8"/>
  <c r="T62" i="8"/>
  <c r="O62" i="8"/>
  <c r="J62" i="8"/>
  <c r="T136" i="7" l="1"/>
  <c r="O136" i="7"/>
  <c r="J136" i="7"/>
  <c r="T135" i="7"/>
  <c r="O135" i="7"/>
  <c r="J135" i="7"/>
  <c r="T134" i="7"/>
  <c r="O134" i="7"/>
  <c r="J134" i="7"/>
  <c r="J101" i="7"/>
  <c r="J80" i="7"/>
  <c r="T62" i="7"/>
  <c r="O62" i="7"/>
  <c r="J62" i="7"/>
  <c r="S221" i="6"/>
  <c r="S199" i="6"/>
  <c r="T189" i="6"/>
  <c r="T136" i="6"/>
  <c r="O136" i="6"/>
  <c r="J136" i="6"/>
  <c r="T135" i="6"/>
  <c r="O135" i="6"/>
  <c r="J135" i="6"/>
  <c r="T134" i="6"/>
  <c r="O134" i="6"/>
  <c r="J134" i="6"/>
  <c r="J101" i="6"/>
  <c r="T62" i="6"/>
  <c r="O62" i="6"/>
  <c r="J62" i="6"/>
  <c r="G61" i="6"/>
  <c r="T60" i="6"/>
  <c r="O60" i="6"/>
  <c r="J60" i="6"/>
  <c r="J61" i="6" s="1"/>
  <c r="K217" i="4"/>
  <c r="I217" i="4"/>
  <c r="H217" i="4"/>
  <c r="G217" i="4"/>
  <c r="F217" i="4"/>
  <c r="F63" i="4" s="1"/>
  <c r="T136" i="4"/>
  <c r="O136" i="4"/>
  <c r="J136" i="4"/>
  <c r="T135" i="4"/>
  <c r="O135" i="4"/>
  <c r="J135" i="4"/>
  <c r="T134" i="4"/>
  <c r="O134" i="4"/>
  <c r="J134" i="4"/>
  <c r="J101" i="4"/>
  <c r="T62" i="4"/>
  <c r="O62" i="4"/>
  <c r="J62" i="4"/>
  <c r="G61" i="4"/>
  <c r="H61" i="4" s="1"/>
  <c r="I61" i="4" s="1"/>
  <c r="O60" i="4"/>
  <c r="J60" i="4"/>
  <c r="J61" i="4" s="1"/>
  <c r="P223" i="3"/>
  <c r="Q223" i="3" s="1"/>
  <c r="R223" i="3" s="1"/>
  <c r="K223" i="3"/>
  <c r="L223" i="3" s="1"/>
  <c r="M223" i="3" s="1"/>
  <c r="N223" i="3" s="1"/>
  <c r="I223" i="3"/>
  <c r="H223" i="3"/>
  <c r="G223" i="3"/>
  <c r="F223" i="3"/>
  <c r="S219" i="3"/>
  <c r="S218" i="3"/>
  <c r="T189" i="3"/>
  <c r="T136" i="3"/>
  <c r="O136" i="3"/>
  <c r="J136" i="3"/>
  <c r="T135" i="3"/>
  <c r="O135" i="3"/>
  <c r="J135" i="3"/>
  <c r="T134" i="3"/>
  <c r="O134" i="3"/>
  <c r="J134" i="3"/>
  <c r="J101" i="3"/>
  <c r="T224" i="2"/>
  <c r="S224" i="2"/>
  <c r="D224" i="2"/>
  <c r="D223" i="2"/>
  <c r="T221" i="2"/>
  <c r="S221" i="2"/>
  <c r="D221" i="2"/>
  <c r="D219" i="2"/>
  <c r="D218" i="2"/>
  <c r="D217" i="2"/>
  <c r="D63" i="2" s="1"/>
  <c r="T207" i="2"/>
  <c r="S207" i="2"/>
  <c r="D207" i="2"/>
  <c r="T204" i="2"/>
  <c r="S204" i="2"/>
  <c r="D204" i="2"/>
  <c r="D199" i="2"/>
  <c r="T190" i="2"/>
  <c r="S190" i="2"/>
  <c r="D190" i="2"/>
  <c r="T136" i="2"/>
  <c r="O136" i="2"/>
  <c r="J136" i="2"/>
  <c r="T135" i="2"/>
  <c r="O135" i="2"/>
  <c r="J135" i="2"/>
  <c r="T134" i="2"/>
  <c r="O134" i="2"/>
  <c r="J134" i="2"/>
  <c r="J101" i="2"/>
  <c r="T62" i="2"/>
  <c r="O62" i="2"/>
  <c r="J62" i="2"/>
  <c r="G61" i="2"/>
  <c r="T60" i="2"/>
  <c r="O60" i="2"/>
  <c r="J60" i="2"/>
  <c r="J224" i="1"/>
  <c r="K224" i="1" s="1"/>
  <c r="L224" i="1" s="1"/>
  <c r="M224" i="1" s="1"/>
  <c r="N224" i="1" s="1"/>
  <c r="O224" i="1" s="1"/>
  <c r="P224" i="1" s="1"/>
  <c r="Q224" i="1" s="1"/>
  <c r="R224" i="1" s="1"/>
  <c r="S224" i="1" s="1"/>
  <c r="T224" i="1" s="1"/>
  <c r="D223" i="1"/>
  <c r="D221" i="1"/>
  <c r="T219" i="1"/>
  <c r="S219" i="1"/>
  <c r="J219" i="1"/>
  <c r="D219" i="1"/>
  <c r="T218" i="1"/>
  <c r="S218" i="1"/>
  <c r="J218" i="1"/>
  <c r="D218" i="1"/>
  <c r="D217" i="1"/>
  <c r="J207" i="1"/>
  <c r="K207" i="1" s="1"/>
  <c r="L207" i="1" s="1"/>
  <c r="M207" i="1" s="1"/>
  <c r="N207" i="1" s="1"/>
  <c r="O207" i="1" s="1"/>
  <c r="P207" i="1" s="1"/>
  <c r="Q207" i="1" s="1"/>
  <c r="R207" i="1" s="1"/>
  <c r="S207" i="1" s="1"/>
  <c r="T207" i="1" s="1"/>
  <c r="D207" i="1"/>
  <c r="J206" i="1"/>
  <c r="K206" i="1" s="1"/>
  <c r="L206" i="1" s="1"/>
  <c r="M206" i="1" s="1"/>
  <c r="N206" i="1" s="1"/>
  <c r="O206" i="1" s="1"/>
  <c r="P206" i="1" s="1"/>
  <c r="Q206" i="1" s="1"/>
  <c r="R206" i="1" s="1"/>
  <c r="S206" i="1" s="1"/>
  <c r="T206" i="1" s="1"/>
  <c r="T205" i="1"/>
  <c r="J205" i="1"/>
  <c r="K205" i="1" s="1"/>
  <c r="L205" i="1" s="1"/>
  <c r="M205" i="1" s="1"/>
  <c r="N205" i="1" s="1"/>
  <c r="O205" i="1" s="1"/>
  <c r="P205" i="1" s="1"/>
  <c r="Q205" i="1" s="1"/>
  <c r="R205" i="1" s="1"/>
  <c r="S205" i="1" s="1"/>
  <c r="J204" i="1"/>
  <c r="K204" i="1" s="1"/>
  <c r="L204" i="1" s="1"/>
  <c r="M204" i="1" s="1"/>
  <c r="N204" i="1" s="1"/>
  <c r="O204" i="1" s="1"/>
  <c r="P204" i="1" s="1"/>
  <c r="Q204" i="1" s="1"/>
  <c r="R204" i="1" s="1"/>
  <c r="S204" i="1" s="1"/>
  <c r="T204" i="1" s="1"/>
  <c r="D204" i="1"/>
  <c r="T200" i="1"/>
  <c r="J200" i="1"/>
  <c r="T199" i="1"/>
  <c r="S199" i="1"/>
  <c r="J199" i="1"/>
  <c r="D199" i="1"/>
  <c r="D190" i="1"/>
  <c r="T136" i="1"/>
  <c r="O136" i="1"/>
  <c r="J136" i="1"/>
  <c r="T135" i="1"/>
  <c r="O135" i="1"/>
  <c r="J135" i="1"/>
  <c r="T134" i="1"/>
  <c r="O134" i="1"/>
  <c r="J134" i="1"/>
  <c r="J90" i="1"/>
  <c r="J80" i="1"/>
  <c r="T62" i="1"/>
  <c r="O62" i="1"/>
  <c r="J62" i="1"/>
  <c r="Q61" i="1"/>
  <c r="G61" i="1"/>
  <c r="T60" i="1"/>
  <c r="T61" i="1" s="1"/>
  <c r="T63" i="1" s="1"/>
  <c r="O60" i="1"/>
  <c r="J60" i="1"/>
  <c r="J61" i="1" s="1"/>
  <c r="H61" i="2" l="1"/>
  <c r="G63" i="2"/>
  <c r="K61" i="4"/>
  <c r="L61" i="4" s="1"/>
  <c r="M61" i="4" s="1"/>
  <c r="J63" i="4"/>
  <c r="G63" i="4"/>
  <c r="H63" i="4"/>
  <c r="I63" i="4"/>
  <c r="L217" i="4"/>
  <c r="K63" i="4"/>
  <c r="K61" i="6"/>
  <c r="K63" i="6" s="1"/>
  <c r="J63" i="6"/>
  <c r="H61" i="6"/>
  <c r="G63" i="6"/>
  <c r="K61" i="1"/>
  <c r="K63" i="1" s="1"/>
  <c r="J63" i="1"/>
  <c r="H61" i="1"/>
  <c r="G63" i="1"/>
  <c r="R61" i="1"/>
  <c r="Q63" i="1"/>
  <c r="O61" i="6"/>
  <c r="L61" i="6"/>
  <c r="O61" i="1"/>
  <c r="O63" i="1" s="1"/>
  <c r="M61" i="6" l="1"/>
  <c r="L63" i="6"/>
  <c r="P61" i="6"/>
  <c r="P63" i="6" s="1"/>
  <c r="O63" i="6"/>
  <c r="I61" i="6"/>
  <c r="I63" i="6" s="1"/>
  <c r="H63" i="6"/>
  <c r="M217" i="4"/>
  <c r="L63" i="4"/>
  <c r="H63" i="2"/>
  <c r="S61" i="1"/>
  <c r="S63" i="1" s="1"/>
  <c r="R63" i="1"/>
  <c r="I61" i="1"/>
  <c r="I63" i="1" s="1"/>
  <c r="H63" i="1"/>
  <c r="L61" i="1"/>
  <c r="T61" i="6"/>
  <c r="T63" i="6" s="1"/>
  <c r="Q61" i="6"/>
  <c r="R61" i="6" l="1"/>
  <c r="Q63" i="6"/>
  <c r="N217" i="4"/>
  <c r="N63" i="4" s="1"/>
  <c r="M63" i="4"/>
  <c r="N61" i="6"/>
  <c r="N63" i="6" s="1"/>
  <c r="M63" i="6"/>
  <c r="M61" i="1"/>
  <c r="L63" i="1"/>
  <c r="S61" i="6" l="1"/>
  <c r="S63" i="6" s="1"/>
  <c r="R63" i="6"/>
  <c r="N61" i="1"/>
  <c r="N63" i="1" s="1"/>
  <c r="M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Elena</author>
  </authors>
  <commentList>
    <comment ref="D187" authorId="0" shapeId="0" xr:uid="{00000000-0006-0000-0200-000001000000}">
      <text>
        <r>
          <rPr>
            <b/>
            <sz val="9"/>
            <color indexed="81"/>
            <rFont val="Segoe UI"/>
            <family val="2"/>
          </rPr>
          <t>Elena:</t>
        </r>
        <r>
          <rPr>
            <sz val="9"/>
            <color indexed="81"/>
            <rFont val="Segoe UI"/>
            <family val="2"/>
          </rPr>
          <t xml:space="preserve">
</t>
        </r>
      </text>
    </comment>
    <comment ref="P187" authorId="0" shapeId="0" xr:uid="{00000000-0006-0000-0200-000002000000}">
      <text>
        <r>
          <rPr>
            <b/>
            <sz val="9"/>
            <color indexed="81"/>
            <rFont val="Segoe UI"/>
            <family val="2"/>
          </rPr>
          <t>Elena:</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Elena</author>
  </authors>
  <commentList>
    <comment ref="D187" authorId="0" shapeId="0" xr:uid="{00000000-0006-0000-0300-000001000000}">
      <text>
        <r>
          <rPr>
            <b/>
            <sz val="9"/>
            <color indexed="81"/>
            <rFont val="Segoe UI"/>
            <family val="2"/>
          </rPr>
          <t>Elena:</t>
        </r>
        <r>
          <rPr>
            <sz val="9"/>
            <color indexed="81"/>
            <rFont val="Segoe UI"/>
            <family val="2"/>
          </rPr>
          <t xml:space="preserve">
</t>
        </r>
      </text>
    </comment>
    <comment ref="P187" authorId="0" shapeId="0" xr:uid="{00000000-0006-0000-0300-000002000000}">
      <text>
        <r>
          <rPr>
            <b/>
            <sz val="9"/>
            <color indexed="81"/>
            <rFont val="Segoe UI"/>
            <family val="2"/>
          </rPr>
          <t>Elena:</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Elena</author>
  </authors>
  <commentList>
    <comment ref="D187" authorId="0" shapeId="0" xr:uid="{00000000-0006-0000-0400-000001000000}">
      <text>
        <r>
          <rPr>
            <b/>
            <sz val="9"/>
            <color indexed="81"/>
            <rFont val="Segoe UI"/>
            <family val="2"/>
          </rPr>
          <t>Elena:</t>
        </r>
        <r>
          <rPr>
            <sz val="9"/>
            <color indexed="81"/>
            <rFont val="Segoe UI"/>
            <family val="2"/>
          </rPr>
          <t xml:space="preserve">
</t>
        </r>
      </text>
    </comment>
    <comment ref="P187" authorId="0" shapeId="0" xr:uid="{00000000-0006-0000-0400-000002000000}">
      <text>
        <r>
          <rPr>
            <b/>
            <sz val="9"/>
            <color indexed="81"/>
            <rFont val="Segoe UI"/>
            <family val="2"/>
          </rPr>
          <t>Elena:</t>
        </r>
        <r>
          <rPr>
            <sz val="9"/>
            <color indexed="81"/>
            <rFont val="Segoe UI"/>
            <family val="2"/>
          </rPr>
          <t xml:space="preserve">
</t>
        </r>
      </text>
    </comment>
  </commentList>
</comments>
</file>

<file path=xl/sharedStrings.xml><?xml version="1.0" encoding="utf-8"?>
<sst xmlns="http://schemas.openxmlformats.org/spreadsheetml/2006/main" count="7716" uniqueCount="189">
  <si>
    <t xml:space="preserve">SERVICIUL  PUBLIC  DE  ALIMENTARE  CU  APĂ  ŞI  DE  CANALIZARE </t>
  </si>
  <si>
    <t xml:space="preserve">LOCALITATEA  BACAU    </t>
  </si>
  <si>
    <t xml:space="preserve">         Macheta justificativa </t>
  </si>
  <si>
    <t xml:space="preserve">                                                 Pentru raportarea indicatorilor de performanta ai serviciului de apa si canalizare</t>
  </si>
  <si>
    <t>INDICATORI DE PERFORMANTA</t>
  </si>
  <si>
    <t>U.M./TRIM (C.D.)</t>
  </si>
  <si>
    <t>U.M.</t>
  </si>
  <si>
    <t>Grad de realizare indicatori 2023</t>
  </si>
  <si>
    <t>Grad de realizare indicatori 2024</t>
  </si>
  <si>
    <t>Grad de realizare indicatori 2025</t>
  </si>
  <si>
    <t>Trim. I</t>
  </si>
  <si>
    <t>Trim.II</t>
  </si>
  <si>
    <t>Trim.III</t>
  </si>
  <si>
    <t>Trim.IV</t>
  </si>
  <si>
    <t>Total an 2023</t>
  </si>
  <si>
    <t>Total an 2024</t>
  </si>
  <si>
    <t>Total an 2025</t>
  </si>
  <si>
    <t>BRANSAREA/RACORDAREA UTILIZATORILOR</t>
  </si>
  <si>
    <t>a) numărul  de  solicitări  de branşare la sistemul    public  de  alimentare   cu  apă si canalizare, diferenţiat  pe  categorii  de  utilizatori raportat la numarul total de solicitari;</t>
  </si>
  <si>
    <t xml:space="preserve">Populatie </t>
  </si>
  <si>
    <t>%</t>
  </si>
  <si>
    <t>Inst. pub. Bug.</t>
  </si>
  <si>
    <t>Ind./com./serv.</t>
  </si>
  <si>
    <t xml:space="preserve">b) numărul  de  solicitări  de branşare la sistemul  public  de  alimentare cu  apă diferenţiat  pe categorii  de  utilizatori raportat la numarul total de solicitari;  </t>
  </si>
  <si>
    <t xml:space="preserve">c)  numărul  de  solicitări de racordare  la  sistemul  public  de  canalizare, diferenţiat  pe categorii  de  utilizatori raportat la numarul total de solicitari;  </t>
  </si>
  <si>
    <t>d) numarul de solicitari la care intervalul de timp, dintre momentul inregistrarii cererii de bransare/racordare a utilizatorului, pana la  primirea de catre acesta a avizului de bransare/racordare, este mai mic de 15/30/60 zile calendaristice</t>
  </si>
  <si>
    <t>&lt; 15 zile</t>
  </si>
  <si>
    <t xml:space="preserve">intre 15 si 30 de zile </t>
  </si>
  <si>
    <t>30-60 zile</t>
  </si>
  <si>
    <t>CONTRACTAREA FURNIZARII APEI/PRELUARII APELOR UZATE SI METEORICE</t>
  </si>
  <si>
    <t>a) numarul de contracte incheiate, pe categorii de utilizatori , raportat la numarul de solicitari;</t>
  </si>
  <si>
    <t>b)procentul de la litera a) incheiate in mai putin de 30 zile calendaristice</t>
  </si>
  <si>
    <t>c) nr. de solicitari de modificare a prevederilor contractuale, raportat la numarul de solicitari de modificare a prevederilor contractuale rezolvate in 30 de zile</t>
  </si>
  <si>
    <t>MASURAREA SI GESTIUNEA VOLUMULUI DE APA</t>
  </si>
  <si>
    <t>a) numarul anual de contoare montate, ca urmare a solicitarilor, raportat la numarul de solicitari;</t>
  </si>
  <si>
    <t>b) numarul anual de contoare montate, raportat la numarul total de utilizatori fara contor;</t>
  </si>
  <si>
    <t>5% -2023</t>
  </si>
  <si>
    <t>5% -2024, 35% -2025</t>
  </si>
  <si>
    <t>numar</t>
  </si>
  <si>
    <t>d) ponderea din nr de reclamatii de la lit.c) care sunt justificate;</t>
  </si>
  <si>
    <t>f) numarul de sesizari privind parametrii apei furnizate raportat la numarul total de utilizatori;</t>
  </si>
  <si>
    <t>CITIREA, FACTURAREA SI INCASAREA CONTRAVALORII SERVICIILOR DE APA SI DE CANALIZARE FURNIZATE/PRESTATE</t>
  </si>
  <si>
    <t>a) numarul de reclamatii privind facturarea raportat la numarul  total de utilizatori;</t>
  </si>
  <si>
    <t>b) numarul de reclamatii de la lit.a) rezolvate in termen de 10 zile ;</t>
  </si>
  <si>
    <t>c) numarul de reclamatii de la lit.a) care s-au dovedit a fi justificate</t>
  </si>
  <si>
    <t xml:space="preserve">d) valoarea totala a facturilor incasate raportata la valoarea totala a facturilor emise </t>
  </si>
  <si>
    <t>INTRERUPERI SI LIMITARI IN FURNIZAREA APEI SI IN PRELUAREA APELOR DE CANALIZARE</t>
  </si>
  <si>
    <t>1.5.1</t>
  </si>
  <si>
    <t>INTRERUPERI ACCIDENTALE</t>
  </si>
  <si>
    <t>a) numarul de intreruperi neprogramate anuntate, pe categorii de utilizatori;</t>
  </si>
  <si>
    <t>20/trim</t>
  </si>
  <si>
    <t>b) numarul de utilizatori afectati de intreruperile neprogramate anuntate, raportat la numarul total de utilizatori pe categorii de utilizatori;</t>
  </si>
  <si>
    <t>d) numarul de intreruperi accidentale, pe categorii de utilizatori;</t>
  </si>
  <si>
    <t>e) numarul de utilizatori afectati de intreruperile accidentale raportat la numarul total de utilizatori pe categorii de utilizatori;</t>
  </si>
  <si>
    <t>1.5.2</t>
  </si>
  <si>
    <t>INTRERUPERI PROGRAMATE</t>
  </si>
  <si>
    <t>a) numarul de intreruperi programate;</t>
  </si>
  <si>
    <t>c) numarul de utilizatori afectati de aceste intreruperi raportat pe categorii de utilzatori raportat la numarul total de utilizatori pe categorii de utilizatori;</t>
  </si>
  <si>
    <t>d) numarul de intreruperi cu durata programata depasita, raportat la numarul total de intreruperi programate pe categorii de utilizatori;</t>
  </si>
  <si>
    <t>1.5.3</t>
  </si>
  <si>
    <t xml:space="preserve">INTRERUPERI DATORATE NERESPECTARII PREVEDERILOR CONTRACTUALE DE CATRE UTILIZATOR </t>
  </si>
  <si>
    <t>a)  numarul  de utilizatori  carora li s-a intrerupt  furnizarea/ prestarea  serviciului  de apa pe categorii  de  utilizatori pentru neplata facturii raportat la numarul total de utilizatori pe categorii de utilizatori;</t>
  </si>
  <si>
    <t>Populatie</t>
  </si>
  <si>
    <t xml:space="preserve"> b) numarul  de utilizatori  carora li s-a  intrerupt  furnizarea/ prestarea   serviciului de canal pe categorii  de  utilizatori pentru neplata facturii raportat la numarul total de utilizatori pe categorii de utilizatori;</t>
  </si>
  <si>
    <t xml:space="preserve"> c) numarul de contracte reziliate  pentru neplata  serviciilor  furnizate raportat la numarul total de utilizatori pe categorii de utilizatori;</t>
  </si>
  <si>
    <t>d) numarul  de  intreruperi  datorate  nerespectarii  prevederilor contractuale, pe  categorii de  utilizatori, tipuri de servicii si clauze contractuale nerespectate;</t>
  </si>
  <si>
    <t>e) numarul  de  utilizatori  carora  li  s-a intrerupt  furnizarea  serviciilor, realimentati  in  mai  putin  de  3 zile, pe  categorii  de  utilizatori si tipuri de servicii raportat la numarul total de intreruperi.</t>
  </si>
  <si>
    <t>CALITATEA SERVICIILOR FURNIZATE</t>
  </si>
  <si>
    <t>a) numarul  de reclamatii privind parametri de calitate ai apei  potabile furnizate, raportat la numarul total de utilizatori, pe tipuri de utilizatori pentru apa neconforma</t>
  </si>
  <si>
    <t>b) numarul  de reclamatii privind parametri de calitate ai apei  potabile furnizate, raportat la numarul total de utilizatori, pe tipuri de utilizatori pentru presiune necorespunzatoare</t>
  </si>
  <si>
    <t>c) procentul  din  totalul de la  lit. a) si b)  din vina operatorului</t>
  </si>
  <si>
    <t>d) valoarea despăgubirilor plătite de operator, pentru nerespectarea condițiilor și parametrilor de calitate stabiliți în contract, raportată la valoarea facturii pentru apa și categorii de utilizatori;</t>
  </si>
  <si>
    <t>e) valoarea despăgubirilor plătite de operator, pentru nerespectarea condițiilor și parametrilor de calitate stabiliți în contract, raportată la valoarea facturii pentru canal și categorii de utilizatori;</t>
  </si>
  <si>
    <t>f) numărul de reclamații privind gradul de asigurare în funcționare raportat la numarul total de utilizatori pe categorii de utilizatori.</t>
  </si>
  <si>
    <t>RASPUNSURI LA SOLICITARILE SCRISE ALE UTILIZATORILOR</t>
  </si>
  <si>
    <t>a) numarul  de sesizari scrise,  altele  decat  cele  prevazute  la  celelalte articole, in  care  se  precizeaza  ca  este   obligatoriu  raspunsul  operatorului raportat la numarul total de sesizari;</t>
  </si>
  <si>
    <t>b) procentul  din  totalul de la  lit. a)  la  care s-a  raspuns  intr-un  termen mai  mic  de  30 de zile  calendaristice.</t>
  </si>
  <si>
    <t>INDICATORI  DE  PERFORMANTA  GARANTATI</t>
  </si>
  <si>
    <t>INDICATORI  DE  PERFORMANTA  GARANTATI  PRIN LICENTA DE FURNIZARE/PRESTARE  A  SERVICIULUI DE APA</t>
  </si>
  <si>
    <t>a) pierderea de apă în reţea exprimată ca raport între diferența dintre debitul de apa introdus în rețea și volumul de apă facturat, raportat la debitul total de apa introdus in retea;</t>
  </si>
  <si>
    <t>b) gradul de extindere al retelei exprimat ca raport intre lungimea retelei data in  functiune la inceputul perioadei date in calcul si cea de la sfarsitul perioadei date in calcul ;</t>
  </si>
  <si>
    <t>km</t>
  </si>
  <si>
    <t>c) consumul specific de energie electrica pentru furnizarea apei; calculat ca raport intre cantitatea totala de energie electrica consumata anual si cantitatea de apa introdusa  in sistem</t>
  </si>
  <si>
    <t xml:space="preserve">kwh </t>
  </si>
  <si>
    <t>mc</t>
  </si>
  <si>
    <t>e) gradul de acoperire exprimat ca raport intre lungimea retelei de distributie apa si lungimea totala a strazilor ;</t>
  </si>
  <si>
    <t>INDICATORI  DE  PERFORMANTA  GARANTATI  PRIN LICENTA DE FURNIZARE/PRESTARE  A  SERVICIULUI DE CANALIZARE</t>
  </si>
  <si>
    <t>a) gradul de deservire exprimat ca raport intre lungimea retelei de canalizare si lungimea totala a strazilor;</t>
  </si>
  <si>
    <t xml:space="preserve">km </t>
  </si>
  <si>
    <t>c) consumul specific de energie electrica pentru evacuarea si epurarea apei uzate calculat ca raport intre cantitatea totala de energie electrica consumata anual si cantitatea de apa uzata evacuata;</t>
  </si>
  <si>
    <t>INDICATORI DE PERFORMANTA STATISTICI PENTRU SERVICIUL DE ALIMENTARE CU APA SI CANALIZARE</t>
  </si>
  <si>
    <t xml:space="preserve">        INDICATORI DE PERFORMANTA</t>
  </si>
  <si>
    <t>Total an</t>
  </si>
  <si>
    <t>BRANSAREA SI RACORDAREA UTILIZATORULUI</t>
  </si>
  <si>
    <t>a) raportul dintre numarul de bransamente si lungimea  retelei de distributie a apei;</t>
  </si>
  <si>
    <t>Buc</t>
  </si>
  <si>
    <t>b) lungimea retelei de distributie raportata la numarul de locuitori asigurati cu apa;</t>
  </si>
  <si>
    <t>nr.loc. deserviti</t>
  </si>
  <si>
    <t>c)raportul dintre lungimea retelei totale de apa raportata la numarul de locuitori asigurati cu apa;</t>
  </si>
  <si>
    <t>d) raportul dintre nr. de racorduri si lungimea retelei de canalizare;</t>
  </si>
  <si>
    <t>e) raportul dintre populatia racordata la canalizare si populatia totala a localitatii.</t>
  </si>
  <si>
    <t>ABATERI ALE UTILIZATORULUI DE CONDITIILE DE CONTRACT</t>
  </si>
  <si>
    <t>c) valoarea despagubirilor platite de utilizatori, pentru daune datorate deversarii apelor ce nu respecta conditiile de deversare din contract, raportat la valoarea facturata aferenta apelor uzate, pe tipuri de servicii si categorii de utilizatori.</t>
  </si>
  <si>
    <t xml:space="preserve">LOCALITATEA  BUHUȘI  </t>
  </si>
  <si>
    <t>100% -2023</t>
  </si>
  <si>
    <t>25 / trim</t>
  </si>
  <si>
    <t>10/trim</t>
  </si>
  <si>
    <t>4/trim</t>
  </si>
  <si>
    <t>5/trim</t>
  </si>
  <si>
    <t>1/trim</t>
  </si>
  <si>
    <t xml:space="preserve">LOCALITATEA  Darmanesti </t>
  </si>
  <si>
    <t>5 / trim</t>
  </si>
  <si>
    <t>2/trim</t>
  </si>
  <si>
    <t>LOCALITATEA Tg. Ocna</t>
  </si>
  <si>
    <t>50/trim</t>
  </si>
  <si>
    <t>LOCALITATEA  Moinesti</t>
  </si>
  <si>
    <t>47% -2023</t>
  </si>
  <si>
    <t>34%-2025</t>
  </si>
  <si>
    <t>25/trim</t>
  </si>
  <si>
    <t>LOCALITATEA  Ardeoani</t>
  </si>
  <si>
    <t>1 nr  / trim</t>
  </si>
  <si>
    <t>LOCALITATEA Casin</t>
  </si>
  <si>
    <t>1 / trim</t>
  </si>
  <si>
    <t>LOCALITATEA Cleja</t>
  </si>
  <si>
    <t>LOCALITATEA Cotofanesti</t>
  </si>
  <si>
    <t xml:space="preserve">LOCALITATEA Dofteana </t>
  </si>
  <si>
    <t>LOCALITATEA Faraoani</t>
  </si>
  <si>
    <t xml:space="preserve">LOCALITATEA Filipesti </t>
  </si>
  <si>
    <t>LOCALITATEA Hemeius</t>
  </si>
  <si>
    <t>LOCALITATEA Letea Veche</t>
  </si>
  <si>
    <t>LOCALITATEA Măgiresti</t>
  </si>
  <si>
    <t>2 nr  / trim</t>
  </si>
  <si>
    <t>2 / trim</t>
  </si>
  <si>
    <t>LOCALITATEA Mărgineni</t>
  </si>
  <si>
    <t>LOCALITATEA Prajesti</t>
  </si>
  <si>
    <t>LOCALITATEA Stefan cel Mare</t>
  </si>
  <si>
    <t>LOCALITATEA Saucesti</t>
  </si>
  <si>
    <t>LOCALITATEA Tamasi</t>
  </si>
  <si>
    <t>LOCALITATEA Tatarasti</t>
  </si>
  <si>
    <t>LOCALITATEA  Traian</t>
  </si>
  <si>
    <t>75/ trim</t>
  </si>
  <si>
    <t>g) cantitatea de apă furnizată raportată la numărul total de locuitori de tip casnic deserviți</t>
  </si>
  <si>
    <t>l/pers/zi</t>
  </si>
  <si>
    <t>a) numarul de intreruperi neprogramate anuntate, pentru toate categoriile de utilizatori;</t>
  </si>
  <si>
    <t>d) numarul de intreruperi accidentale, pentru toate categoriile de utilizatori;</t>
  </si>
  <si>
    <t>300/trim</t>
  </si>
  <si>
    <t>30/trim</t>
  </si>
  <si>
    <t>57%-2024 43% -2025</t>
  </si>
  <si>
    <t>100/trim</t>
  </si>
  <si>
    <t>kwh / mc</t>
  </si>
  <si>
    <t>200/trim</t>
  </si>
  <si>
    <t>b) procentul de reclamatii de la lit.a) rezolvate in termen de 10 zile ;</t>
  </si>
  <si>
    <t>c)procentul de reclamatii de la lit.a) care s-au dovedit a fi justificate</t>
  </si>
  <si>
    <t>a) pierderea de apă în reţea exprimată ca : diferența dintre debitul de apa introdus în rețea și debitul de apă facturat, raportată la debitul total de apa introdus in retea;</t>
  </si>
  <si>
    <t>e) procentul de solicitari de la lit.c) care au fost rezolvate in mai putin de 8 zile de la comunicării rezultatului verificării metrologice:</t>
  </si>
  <si>
    <t>b) durata medie a intreruperilor programate raportată la 24 ore</t>
  </si>
  <si>
    <t xml:space="preserve">f) durata medie a intreruperilor accidentale raportate la 24 ore, pe categorii de utilizatori; </t>
  </si>
  <si>
    <t>d) durata zilnica de alimentare cu apa calculata ca raport intre numarul mediu zilnic de ore in care se asigura apa la utilizator și 24 ore, pe categorii de  utilizatori ;</t>
  </si>
  <si>
    <t>b) gradul de extindere al retelei de canalizare exprimat ca raport intre lungimea retelei data in functiune la inceputul perioadei date in calcul si cea de la sfarsitul perioadei date in calcul ;</t>
  </si>
  <si>
    <t>f) gradul de contorizare exprimat ca raport intre numarul punctelor de  consum echipate cu apometre si numarul total de utilizatori</t>
  </si>
  <si>
    <t>c) numarul anual de reclamatii privind precizia echipamentelor de masurare, raportat la numărul total de puncte de măsură</t>
  </si>
  <si>
    <t>c) durata medie a intreruperilor neprogramate raportate la 24 ore, pe categorii de utilizatori</t>
  </si>
  <si>
    <t xml:space="preserve">a) numarul de cazuri de nerespectare de catre utilizatori a conditiilor  de descarcare a apelor uzate si meteorice in retelele de canalizare raportat la numărul total de utilizatori, pe tipuri de utilizatori  </t>
  </si>
  <si>
    <t>b) numarul de sistari a prestarii serviciului public de canalizare raportat la număr total utilizatori, pe tipuri de  utilizatori, datorat nerespectarii  de utilizator a conditiilor de deversare;</t>
  </si>
  <si>
    <t>OPERATOR : COMPANIA REGIONALA DE APA BACAU SA</t>
  </si>
  <si>
    <t xml:space="preserve">             Pentru raportarea indicatorilor de performanta ai serviciului de apa si canalizare</t>
  </si>
  <si>
    <t>Pentru raportarea indicatorilor de performanta ai serviciului de apa si canalizare</t>
  </si>
  <si>
    <t xml:space="preserve">        Pentru raportarea indicatorilor de performanta ai serviciului de apa si canalizare</t>
  </si>
  <si>
    <t xml:space="preserve">      Pentru raportarea indicatorilor de performanta ai serviciului de apa si canalizare</t>
  </si>
  <si>
    <t xml:space="preserve">                   Pentru raportarea indicatorilor de performanta ai serviciului de apa si canalizare</t>
  </si>
  <si>
    <t>LOCALITATEA Poduri</t>
  </si>
  <si>
    <t xml:space="preserve">                          Pentru raportarea indicatorilor de performanta ai serviciului de apa si canalizare</t>
  </si>
  <si>
    <t xml:space="preserve">                             Pentru raportarea indicatorilor de performanta ai serviciului de apa si canalizare</t>
  </si>
  <si>
    <t xml:space="preserve">                     Pentru raportarea indicatorilor de performanta ai serviciului de apa si canalizare</t>
  </si>
  <si>
    <t xml:space="preserve">                        Pentru raportarea indicatorilor de performanta ai serviciului de apa si canalizare</t>
  </si>
  <si>
    <t xml:space="preserve">                      Pentru raportarea indicatorilor de performanta ai serviciului de apa si canalizare</t>
  </si>
  <si>
    <t>Anexa nr.1 la Studiul de specialitate anexat Deciziei nr. 13 din 23.08.2023 a Consiliului Director A.D.I.B.</t>
  </si>
  <si>
    <t>c) numarul de utilizatori afectati de aceste intreruperi raportat la numarul total de utilizatori pe categorii de utilizatori;</t>
  </si>
  <si>
    <t>3_1</t>
  </si>
  <si>
    <t>3_2</t>
  </si>
  <si>
    <t>INDICATORII DE PERFORMANȚĂ GENERALI</t>
  </si>
  <si>
    <t>a) numarul de intreruperi neprogramate anuntate,</t>
  </si>
  <si>
    <t>d) numarul de intreruperi accidentale,</t>
  </si>
  <si>
    <t>a) numarul de intreruperi neprogramate anuntate</t>
  </si>
  <si>
    <t xml:space="preserve">d) numarul de intreruperi accidentale, </t>
  </si>
  <si>
    <t>d) numarul de intreruperi accidentale</t>
  </si>
  <si>
    <t>ANEXA   la nr.957 din 07.08.2023</t>
  </si>
  <si>
    <t>ANEXA  la nr.957 din 07.08.2023</t>
  </si>
  <si>
    <t xml:space="preserve">          Macheta justificativa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</si>
</sst>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
    <numFmt numFmtId="167" formatCode="#,##0.000"/>
    <numFmt numFmtId="168" formatCode="0.0"/>
  </numFmts>
  <fonts count="48"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indexed="8"/>
      <name val="Times New Roman"/>
      <family val="1"/>
      <charset val="238"/>
    </font>
    <font>
      <sz val="11"/>
      <color indexed="8"/>
      <name val="Times New Roman"/>
      <family val="1"/>
    </font>
    <font>
      <b/>
      <sz val="12"/>
      <name val="Times New Roman"/>
      <family val="1"/>
      <charset val="238"/>
    </font>
    <font>
      <b/>
      <sz val="11"/>
      <name val="Times New Roman"/>
      <family val="1"/>
    </font>
    <font>
      <sz val="10"/>
      <name val="Times New Roman"/>
      <family val="1"/>
      <charset val="238"/>
    </font>
    <font>
      <sz val="11"/>
      <name val="Times New Roman"/>
      <family val="1"/>
    </font>
    <font>
      <sz val="8"/>
      <name val="Times New Roman"/>
      <family val="1"/>
      <charset val="238"/>
    </font>
    <font>
      <b/>
      <sz val="11"/>
      <color theme="1"/>
      <name val="Calibri"/>
      <family val="2"/>
      <scheme val="minor"/>
    </font>
    <font>
      <sz val="11"/>
      <name val="Calibri"/>
      <family val="2"/>
    </font>
    <font>
      <b/>
      <sz val="11"/>
      <color theme="1"/>
      <name val="Times New Roman"/>
      <family val="1"/>
    </font>
    <font>
      <b/>
      <sz val="9"/>
      <color indexed="81"/>
      <name val="Segoe UI"/>
      <family val="2"/>
    </font>
    <font>
      <sz val="9"/>
      <color indexed="81"/>
      <name val="Segoe UI"/>
      <family val="2"/>
    </font>
    <font>
      <sz val="12"/>
      <name val="Times New Roman"/>
      <family val="1"/>
    </font>
    <font>
      <sz val="12"/>
      <color theme="1"/>
      <name val="Times New Roman"/>
      <family val="1"/>
    </font>
    <font>
      <sz val="8"/>
      <name val="Calibri"/>
      <family val="2"/>
      <charset val="238"/>
      <scheme val="minor"/>
    </font>
    <font>
      <sz val="12"/>
      <color indexed="8"/>
      <name val="Times New Roman"/>
      <family val="1"/>
    </font>
    <font>
      <sz val="8"/>
      <name val="Times New Roman"/>
      <family val="1"/>
    </font>
    <font>
      <sz val="8"/>
      <color indexed="8"/>
      <name val="Times New Roman"/>
      <family val="1"/>
    </font>
    <font>
      <sz val="12"/>
      <name val="Times New Roman"/>
      <family val="1"/>
      <charset val="238"/>
    </font>
    <font>
      <sz val="8"/>
      <color indexed="8"/>
      <name val="Times New Roman"/>
      <family val="1"/>
      <charset val="238"/>
    </font>
    <font>
      <sz val="8"/>
      <color theme="1"/>
      <name val="Calibri"/>
      <family val="2"/>
      <charset val="238"/>
      <scheme val="minor"/>
    </font>
    <font>
      <sz val="8"/>
      <name val="Calibri"/>
      <family val="2"/>
    </font>
    <font>
      <sz val="8"/>
      <name val="Arial"/>
      <family val="2"/>
      <charset val="238"/>
    </font>
    <font>
      <sz val="7"/>
      <name val="Times New Roman"/>
      <family val="1"/>
    </font>
    <font>
      <sz val="7"/>
      <color theme="1"/>
      <name val="Times New Roman"/>
      <family val="1"/>
    </font>
    <font>
      <strike/>
      <sz val="7"/>
      <name val="Times New Roman"/>
      <family val="1"/>
    </font>
    <font>
      <sz val="12"/>
      <color indexed="8"/>
      <name val="Times New Roman"/>
      <family val="1"/>
      <charset val="238"/>
    </font>
    <font>
      <sz val="12"/>
      <color theme="1"/>
      <name val="Calibri"/>
      <family val="2"/>
      <charset val="238"/>
      <scheme val="minor"/>
    </font>
    <font>
      <sz val="7"/>
      <color indexed="8"/>
      <name val="Times New Roman"/>
      <family val="1"/>
      <charset val="238"/>
    </font>
    <font>
      <sz val="7"/>
      <name val="Times New Roman"/>
      <family val="1"/>
      <charset val="238"/>
    </font>
    <font>
      <sz val="7"/>
      <color theme="1"/>
      <name val="Calibri"/>
      <family val="2"/>
      <charset val="238"/>
      <scheme val="minor"/>
    </font>
    <font>
      <sz val="7"/>
      <color indexed="8"/>
      <name val="Times New Roman"/>
      <family val="1"/>
    </font>
    <font>
      <strike/>
      <sz val="7"/>
      <name val="Times New Roman"/>
      <family val="1"/>
      <charset val="238"/>
    </font>
    <font>
      <sz val="7"/>
      <name val="Calibri"/>
      <family val="2"/>
      <scheme val="minor"/>
    </font>
    <font>
      <sz val="7"/>
      <name val="Calibri"/>
      <family val="2"/>
      <charset val="238"/>
      <scheme val="minor"/>
    </font>
    <font>
      <sz val="7"/>
      <name val="Calibri"/>
      <family val="2"/>
    </font>
    <font>
      <sz val="7"/>
      <color theme="1"/>
      <name val="Calibri"/>
      <family val="2"/>
      <scheme val="minor"/>
    </font>
    <font>
      <b/>
      <sz val="7"/>
      <color indexed="8"/>
      <name val="Times New Roman"/>
      <family val="1"/>
      <charset val="238"/>
    </font>
    <font>
      <b/>
      <sz val="7"/>
      <name val="Times New Roman"/>
      <family val="1"/>
      <charset val="238"/>
    </font>
    <font>
      <b/>
      <sz val="7"/>
      <name val="Times New Roman"/>
      <family val="1"/>
    </font>
    <font>
      <b/>
      <sz val="7"/>
      <color indexed="8"/>
      <name val="Times New Roman"/>
      <family val="1"/>
    </font>
    <font>
      <b/>
      <sz val="7"/>
      <color theme="1"/>
      <name val="Times New Roman"/>
      <family val="1"/>
    </font>
    <font>
      <b/>
      <sz val="7"/>
      <color theme="1"/>
      <name val="Calibri"/>
      <family val="2"/>
      <scheme val="minor"/>
    </font>
    <font>
      <sz val="7"/>
      <color theme="1"/>
      <name val="Times New Roman"/>
      <family val="1"/>
      <charset val="238"/>
    </font>
    <font>
      <sz val="7"/>
      <name val="Arial"/>
      <family val="2"/>
      <charset val="238"/>
    </font>
  </fonts>
  <fills count="2">
    <fill>
      <patternFill patternType="none"/>
    </fill>
    <fill>
      <patternFill patternType="gray125"/>
    </fill>
  </fills>
  <borders count="36">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diagonal/>
    </border>
    <border>
      <left/>
      <right/>
      <top style="medium">
        <color indexed="8"/>
      </top>
      <bottom/>
      <diagonal/>
    </border>
    <border>
      <left/>
      <right style="medium">
        <color indexed="8"/>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8"/>
      </right>
      <top/>
      <bottom style="medium">
        <color indexed="64"/>
      </bottom>
      <diagonal/>
    </border>
    <border>
      <left/>
      <right style="medium">
        <color indexed="8"/>
      </right>
      <top/>
      <bottom/>
      <diagonal/>
    </border>
    <border>
      <left style="medium">
        <color indexed="8"/>
      </left>
      <right style="medium">
        <color indexed="8"/>
      </right>
      <top/>
      <bottom/>
      <diagonal/>
    </border>
    <border>
      <left/>
      <right style="medium">
        <color indexed="8"/>
      </right>
      <top/>
      <bottom style="medium">
        <color indexed="8"/>
      </bottom>
      <diagonal/>
    </border>
    <border>
      <left/>
      <right style="medium">
        <color indexed="8"/>
      </right>
      <top style="medium">
        <color indexed="64"/>
      </top>
      <bottom style="medium">
        <color indexed="64"/>
      </bottom>
      <diagonal/>
    </border>
    <border>
      <left/>
      <right/>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bottom style="medium">
        <color indexed="64"/>
      </bottom>
      <diagonal/>
    </border>
    <border>
      <left/>
      <right style="medium">
        <color indexed="64"/>
      </right>
      <top/>
      <bottom/>
      <diagonal/>
    </border>
    <border>
      <left style="thin">
        <color auto="1"/>
      </left>
      <right/>
      <top/>
      <bottom/>
      <diagonal/>
    </border>
  </borders>
  <cellStyleXfs count="4">
    <xf numFmtId="0" fontId="0" fillId="0" borderId="0"/>
    <xf numFmtId="0" fontId="2" fillId="0" borderId="0"/>
    <xf numFmtId="0" fontId="2" fillId="0" borderId="0"/>
    <xf numFmtId="0" fontId="2" fillId="0" borderId="0"/>
  </cellStyleXfs>
  <cellXfs count="564">
    <xf numFmtId="0" fontId="0" fillId="0" borderId="0" xfId="0"/>
    <xf numFmtId="0" fontId="3" fillId="0" borderId="0" xfId="1" applyFont="1" applyAlignment="1">
      <alignment horizontal="center"/>
    </xf>
    <xf numFmtId="10" fontId="0" fillId="0" borderId="0" xfId="0" applyNumberFormat="1"/>
    <xf numFmtId="0" fontId="3" fillId="0" borderId="0" xfId="1" applyFont="1"/>
    <xf numFmtId="0" fontId="4" fillId="0" borderId="0" xfId="1" applyFont="1"/>
    <xf numFmtId="0" fontId="4" fillId="0" borderId="0" xfId="0" applyFont="1"/>
    <xf numFmtId="0" fontId="6" fillId="0" borderId="0" xfId="2" applyFont="1" applyAlignment="1">
      <alignment horizontal="left" vertical="center"/>
    </xf>
    <xf numFmtId="0" fontId="7" fillId="0" borderId="0" xfId="2" applyFont="1" applyAlignment="1">
      <alignment horizontal="center"/>
    </xf>
    <xf numFmtId="0" fontId="5" fillId="0" borderId="0" xfId="2" applyFont="1"/>
    <xf numFmtId="0" fontId="7" fillId="0" borderId="0" xfId="2" applyFont="1"/>
    <xf numFmtId="0" fontId="8" fillId="0" borderId="0" xfId="2" applyFont="1"/>
    <xf numFmtId="2" fontId="4" fillId="0" borderId="0" xfId="0" applyNumberFormat="1" applyFont="1"/>
    <xf numFmtId="0" fontId="8" fillId="0" borderId="0" xfId="0" applyFont="1"/>
    <xf numFmtId="0" fontId="8" fillId="0" borderId="0" xfId="1" applyFont="1"/>
    <xf numFmtId="2" fontId="0" fillId="0" borderId="0" xfId="0" applyNumberFormat="1"/>
    <xf numFmtId="0" fontId="11" fillId="0" borderId="0" xfId="0" applyFont="1"/>
    <xf numFmtId="0" fontId="2" fillId="0" borderId="0" xfId="1"/>
    <xf numFmtId="0" fontId="9" fillId="0" borderId="0" xfId="1" applyFont="1"/>
    <xf numFmtId="0" fontId="9" fillId="0" borderId="0" xfId="0" applyFont="1"/>
    <xf numFmtId="0" fontId="1" fillId="0" borderId="0" xfId="0" applyFont="1"/>
    <xf numFmtId="0" fontId="4" fillId="0" borderId="0" xfId="1" applyFont="1" applyAlignment="1">
      <alignment horizontal="center"/>
    </xf>
    <xf numFmtId="9" fontId="0" fillId="0" borderId="0" xfId="0" applyNumberFormat="1"/>
    <xf numFmtId="0" fontId="8" fillId="0" borderId="0" xfId="2" applyFont="1" applyAlignment="1">
      <alignment horizontal="center" vertical="center"/>
    </xf>
    <xf numFmtId="0" fontId="8" fillId="0" borderId="0" xfId="2" applyFont="1" applyAlignment="1">
      <alignment horizontal="center"/>
    </xf>
    <xf numFmtId="0" fontId="8" fillId="0" borderId="0" xfId="1" applyFont="1" applyAlignment="1">
      <alignment horizontal="center"/>
    </xf>
    <xf numFmtId="0" fontId="8" fillId="0" borderId="0" xfId="0" applyFont="1" applyAlignment="1">
      <alignment horizontal="center"/>
    </xf>
    <xf numFmtId="0" fontId="0" fillId="0" borderId="0" xfId="0" applyAlignment="1">
      <alignment horizontal="center"/>
    </xf>
    <xf numFmtId="0" fontId="18" fillId="0" borderId="0" xfId="1" applyFont="1"/>
    <xf numFmtId="0" fontId="18" fillId="0" borderId="0" xfId="0" applyFont="1"/>
    <xf numFmtId="0" fontId="15" fillId="0" borderId="0" xfId="2" applyFont="1" applyAlignment="1">
      <alignment horizontal="center"/>
    </xf>
    <xf numFmtId="0" fontId="15" fillId="0" borderId="0" xfId="2" applyFont="1"/>
    <xf numFmtId="10" fontId="16" fillId="0" borderId="0" xfId="0" applyNumberFormat="1" applyFont="1"/>
    <xf numFmtId="0" fontId="15" fillId="0" borderId="0" xfId="0" applyFont="1"/>
    <xf numFmtId="0" fontId="15" fillId="0" borderId="0" xfId="1" applyFont="1"/>
    <xf numFmtId="0" fontId="15" fillId="0" borderId="0" xfId="1" applyFont="1" applyAlignment="1">
      <alignment horizontal="center"/>
    </xf>
    <xf numFmtId="0" fontId="18" fillId="0" borderId="0" xfId="1" applyFont="1" applyAlignment="1">
      <alignment horizontal="center"/>
    </xf>
    <xf numFmtId="0" fontId="16" fillId="0" borderId="0" xfId="0" applyFont="1"/>
    <xf numFmtId="0" fontId="15" fillId="0" borderId="0" xfId="2" applyFont="1" applyAlignment="1">
      <alignment horizontal="left" vertical="center"/>
    </xf>
    <xf numFmtId="0" fontId="20" fillId="0" borderId="1" xfId="1" applyFont="1" applyBorder="1"/>
    <xf numFmtId="0" fontId="20" fillId="0" borderId="1" xfId="1" applyFont="1" applyBorder="1" applyAlignment="1">
      <alignment horizontal="center"/>
    </xf>
    <xf numFmtId="0" fontId="18" fillId="0" borderId="11" xfId="1" applyFont="1" applyBorder="1"/>
    <xf numFmtId="0" fontId="18" fillId="0" borderId="4" xfId="1" applyFont="1" applyBorder="1"/>
    <xf numFmtId="0" fontId="21" fillId="0" borderId="0" xfId="2" applyFont="1"/>
    <xf numFmtId="0" fontId="22" fillId="0" borderId="0" xfId="1" applyFont="1"/>
    <xf numFmtId="0" fontId="20" fillId="0" borderId="0" xfId="1" applyFont="1"/>
    <xf numFmtId="0" fontId="22" fillId="0" borderId="0" xfId="1" applyFont="1" applyAlignment="1">
      <alignment horizontal="center"/>
    </xf>
    <xf numFmtId="0" fontId="23" fillId="0" borderId="0" xfId="0" applyFont="1"/>
    <xf numFmtId="0" fontId="20" fillId="0" borderId="0" xfId="0" applyFont="1"/>
    <xf numFmtId="2" fontId="20" fillId="0" borderId="0" xfId="0" applyNumberFormat="1" applyFont="1"/>
    <xf numFmtId="0" fontId="19" fillId="0" borderId="0" xfId="0" applyFont="1"/>
    <xf numFmtId="0" fontId="19" fillId="0" borderId="0" xfId="1" applyFont="1"/>
    <xf numFmtId="10" fontId="23" fillId="0" borderId="0" xfId="0" applyNumberFormat="1" applyFont="1"/>
    <xf numFmtId="2" fontId="23" fillId="0" borderId="0" xfId="0" applyNumberFormat="1" applyFont="1"/>
    <xf numFmtId="0" fontId="24" fillId="0" borderId="0" xfId="0" applyFont="1"/>
    <xf numFmtId="0" fontId="25" fillId="0" borderId="0" xfId="1" applyFont="1"/>
    <xf numFmtId="0" fontId="26" fillId="0" borderId="9" xfId="0" applyFont="1" applyBorder="1"/>
    <xf numFmtId="10" fontId="26" fillId="0" borderId="1" xfId="1" applyNumberFormat="1" applyFont="1" applyBorder="1" applyAlignment="1">
      <alignment horizontal="center"/>
    </xf>
    <xf numFmtId="9" fontId="26" fillId="0" borderId="9" xfId="1" applyNumberFormat="1" applyFont="1" applyBorder="1" applyAlignment="1">
      <alignment horizontal="center" vertical="center"/>
    </xf>
    <xf numFmtId="1" fontId="26" fillId="0" borderId="9" xfId="1" applyNumberFormat="1" applyFont="1" applyBorder="1" applyAlignment="1">
      <alignment horizontal="center"/>
    </xf>
    <xf numFmtId="0" fontId="27" fillId="0" borderId="9" xfId="0" applyFont="1" applyBorder="1"/>
    <xf numFmtId="0" fontId="26" fillId="0" borderId="9" xfId="1" applyFont="1" applyBorder="1"/>
    <xf numFmtId="2" fontId="26" fillId="0" borderId="9" xfId="0" applyNumberFormat="1" applyFont="1" applyBorder="1"/>
    <xf numFmtId="0" fontId="26" fillId="0" borderId="18" xfId="1" applyFont="1" applyBorder="1" applyAlignment="1">
      <alignment horizontal="center"/>
    </xf>
    <xf numFmtId="0" fontId="26" fillId="0" borderId="1" xfId="1" applyFont="1" applyBorder="1"/>
    <xf numFmtId="0" fontId="26" fillId="0" borderId="28" xfId="1" applyFont="1" applyBorder="1" applyAlignment="1">
      <alignment horizontal="left" vertical="center" wrapText="1"/>
    </xf>
    <xf numFmtId="2" fontId="26" fillId="0" borderId="0" xfId="1" applyNumberFormat="1" applyFont="1"/>
    <xf numFmtId="0" fontId="26" fillId="0" borderId="0" xfId="0" applyFont="1"/>
    <xf numFmtId="0" fontId="26" fillId="0" borderId="18" xfId="0" applyFont="1" applyBorder="1"/>
    <xf numFmtId="0" fontId="26" fillId="0" borderId="0" xfId="1" applyFont="1"/>
    <xf numFmtId="0" fontId="26" fillId="0" borderId="16" xfId="1" applyFont="1" applyBorder="1"/>
    <xf numFmtId="0" fontId="26" fillId="0" borderId="16" xfId="0" applyFont="1" applyBorder="1"/>
    <xf numFmtId="0" fontId="26" fillId="0" borderId="7" xfId="1" applyFont="1" applyBorder="1" applyAlignment="1">
      <alignment horizontal="center" wrapText="1"/>
    </xf>
    <xf numFmtId="0" fontId="26" fillId="0" borderId="12" xfId="1" applyFont="1" applyBorder="1" applyAlignment="1">
      <alignment horizontal="center" wrapText="1"/>
    </xf>
    <xf numFmtId="0" fontId="26" fillId="0" borderId="6" xfId="1" applyFont="1" applyBorder="1" applyAlignment="1">
      <alignment horizontal="center"/>
    </xf>
    <xf numFmtId="0" fontId="27" fillId="0" borderId="9" xfId="1" applyFont="1" applyBorder="1"/>
    <xf numFmtId="0" fontId="27" fillId="0" borderId="18" xfId="0" applyFont="1" applyBorder="1"/>
    <xf numFmtId="0" fontId="29" fillId="0" borderId="0" xfId="1" applyFont="1"/>
    <xf numFmtId="0" fontId="29" fillId="0" borderId="0" xfId="1" applyFont="1" applyAlignment="1">
      <alignment horizontal="center"/>
    </xf>
    <xf numFmtId="0" fontId="30" fillId="0" borderId="0" xfId="0" applyFont="1"/>
    <xf numFmtId="0" fontId="21" fillId="0" borderId="0" xfId="2" applyFont="1" applyAlignment="1">
      <alignment horizontal="center"/>
    </xf>
    <xf numFmtId="0" fontId="31" fillId="0" borderId="1" xfId="1" applyFont="1" applyBorder="1"/>
    <xf numFmtId="0" fontId="31" fillId="0" borderId="1" xfId="1" applyFont="1" applyBorder="1" applyAlignment="1">
      <alignment horizontal="center"/>
    </xf>
    <xf numFmtId="0" fontId="32" fillId="0" borderId="1" xfId="1" applyFont="1" applyBorder="1" applyAlignment="1">
      <alignment horizontal="center"/>
    </xf>
    <xf numFmtId="0" fontId="31" fillId="0" borderId="4" xfId="1" applyFont="1" applyBorder="1"/>
    <xf numFmtId="0" fontId="34" fillId="0" borderId="4" xfId="1" applyFont="1" applyBorder="1"/>
    <xf numFmtId="2" fontId="27" fillId="0" borderId="9" xfId="0" applyNumberFormat="1" applyFont="1" applyBorder="1"/>
    <xf numFmtId="1" fontId="33" fillId="0" borderId="9" xfId="0" applyNumberFormat="1" applyFont="1" applyBorder="1" applyAlignment="1">
      <alignment horizontal="center"/>
    </xf>
    <xf numFmtId="2" fontId="26" fillId="0" borderId="9" xfId="1" applyNumberFormat="1" applyFont="1" applyBorder="1" applyAlignment="1">
      <alignment horizontal="center"/>
    </xf>
    <xf numFmtId="0" fontId="31" fillId="0" borderId="27" xfId="1" applyFont="1" applyBorder="1"/>
    <xf numFmtId="0" fontId="31" fillId="0" borderId="24" xfId="1" applyFont="1" applyBorder="1" applyAlignment="1">
      <alignment horizontal="right"/>
    </xf>
    <xf numFmtId="0" fontId="35" fillId="0" borderId="9" xfId="1" applyFont="1" applyBorder="1" applyAlignment="1">
      <alignment horizontal="center"/>
    </xf>
    <xf numFmtId="0" fontId="32" fillId="0" borderId="9" xfId="1" applyFont="1" applyBorder="1"/>
    <xf numFmtId="0" fontId="31" fillId="0" borderId="9" xfId="1" applyFont="1" applyBorder="1"/>
    <xf numFmtId="0" fontId="31" fillId="0" borderId="24" xfId="1" applyFont="1" applyBorder="1"/>
    <xf numFmtId="0" fontId="32" fillId="0" borderId="18" xfId="1" applyFont="1" applyBorder="1" applyAlignment="1">
      <alignment horizontal="center"/>
    </xf>
    <xf numFmtId="0" fontId="36" fillId="0" borderId="1" xfId="0" applyFont="1" applyBorder="1"/>
    <xf numFmtId="0" fontId="31" fillId="0" borderId="8" xfId="1" applyFont="1" applyBorder="1" applyAlignment="1">
      <alignment horizontal="center"/>
    </xf>
    <xf numFmtId="0" fontId="32" fillId="0" borderId="28" xfId="1" applyFont="1" applyBorder="1" applyAlignment="1">
      <alignment horizontal="left" vertical="center" wrapText="1"/>
    </xf>
    <xf numFmtId="0" fontId="32" fillId="0" borderId="28" xfId="1" applyFont="1" applyBorder="1" applyAlignment="1">
      <alignment horizontal="center"/>
    </xf>
    <xf numFmtId="0" fontId="31" fillId="0" borderId="11" xfId="1" applyFont="1" applyBorder="1"/>
    <xf numFmtId="0" fontId="32" fillId="0" borderId="0" xfId="1" applyFont="1"/>
    <xf numFmtId="0" fontId="32" fillId="0" borderId="0" xfId="1" applyFont="1" applyAlignment="1">
      <alignment horizontal="center"/>
    </xf>
    <xf numFmtId="0" fontId="31" fillId="0" borderId="13" xfId="1" applyFont="1" applyBorder="1"/>
    <xf numFmtId="0" fontId="32" fillId="0" borderId="16" xfId="1" applyFont="1" applyBorder="1"/>
    <xf numFmtId="0" fontId="32" fillId="0" borderId="16" xfId="1" applyFont="1" applyBorder="1" applyAlignment="1">
      <alignment horizontal="center"/>
    </xf>
    <xf numFmtId="0" fontId="26" fillId="0" borderId="23" xfId="1" applyFont="1" applyBorder="1"/>
    <xf numFmtId="0" fontId="26" fillId="0" borderId="21" xfId="1" applyFont="1" applyBorder="1"/>
    <xf numFmtId="0" fontId="26" fillId="0" borderId="1" xfId="0" applyFont="1" applyBorder="1" applyAlignment="1">
      <alignment wrapText="1"/>
    </xf>
    <xf numFmtId="0" fontId="31" fillId="0" borderId="3" xfId="1" applyFont="1" applyBorder="1" applyAlignment="1">
      <alignment horizontal="center"/>
    </xf>
    <xf numFmtId="0" fontId="33" fillId="0" borderId="9" xfId="0" applyFont="1" applyBorder="1" applyAlignment="1">
      <alignment wrapText="1"/>
    </xf>
    <xf numFmtId="3" fontId="39" fillId="0" borderId="9" xfId="0" applyNumberFormat="1" applyFont="1" applyBorder="1"/>
    <xf numFmtId="0" fontId="16" fillId="0" borderId="0" xfId="0" applyFont="1" applyAlignment="1">
      <alignment horizontal="center"/>
    </xf>
    <xf numFmtId="0" fontId="18" fillId="0" borderId="0" xfId="0" applyFont="1" applyAlignment="1">
      <alignment horizontal="center"/>
    </xf>
    <xf numFmtId="2" fontId="18" fillId="0" borderId="0" xfId="0" applyNumberFormat="1" applyFont="1" applyAlignment="1">
      <alignment horizontal="center"/>
    </xf>
    <xf numFmtId="0" fontId="26" fillId="0" borderId="0" xfId="0" applyFont="1" applyAlignment="1">
      <alignment horizontal="center"/>
    </xf>
    <xf numFmtId="0" fontId="27" fillId="0" borderId="9" xfId="1" applyFont="1" applyBorder="1" applyAlignment="1">
      <alignment horizontal="center"/>
    </xf>
    <xf numFmtId="0" fontId="15" fillId="0" borderId="0" xfId="0" applyFont="1" applyAlignment="1">
      <alignment horizontal="center"/>
    </xf>
    <xf numFmtId="10" fontId="26" fillId="0" borderId="1" xfId="1" applyNumberFormat="1" applyFont="1" applyBorder="1" applyAlignment="1">
      <alignment horizontal="center" wrapText="1"/>
    </xf>
    <xf numFmtId="0" fontId="26" fillId="0" borderId="22" xfId="1" applyFont="1" applyBorder="1" applyAlignment="1">
      <alignment horizontal="center" wrapText="1"/>
    </xf>
    <xf numFmtId="0" fontId="26" fillId="0" borderId="18" xfId="0" applyFont="1" applyBorder="1" applyAlignment="1">
      <alignment horizontal="center" wrapText="1"/>
    </xf>
    <xf numFmtId="164" fontId="26" fillId="0" borderId="9" xfId="1" applyNumberFormat="1" applyFont="1" applyBorder="1" applyAlignment="1">
      <alignment horizontal="center" wrapText="1"/>
    </xf>
    <xf numFmtId="0" fontId="33" fillId="0" borderId="9" xfId="0" applyFont="1" applyBorder="1" applyAlignment="1">
      <alignment horizontal="center" wrapText="1"/>
    </xf>
    <xf numFmtId="0" fontId="36" fillId="0" borderId="1" xfId="0" applyFont="1" applyBorder="1" applyAlignment="1">
      <alignment horizontal="center"/>
    </xf>
    <xf numFmtId="3" fontId="39" fillId="0" borderId="9" xfId="0" applyNumberFormat="1" applyFont="1" applyBorder="1" applyAlignment="1">
      <alignment horizontal="center"/>
    </xf>
    <xf numFmtId="0" fontId="42" fillId="0" borderId="1" xfId="1" applyFont="1" applyBorder="1"/>
    <xf numFmtId="0" fontId="42" fillId="0" borderId="1" xfId="0" applyFont="1" applyBorder="1" applyAlignment="1">
      <alignment wrapText="1"/>
    </xf>
    <xf numFmtId="0" fontId="40" fillId="0" borderId="1" xfId="1" applyFont="1" applyBorder="1" applyAlignment="1">
      <alignment horizontal="center"/>
    </xf>
    <xf numFmtId="0" fontId="41" fillId="0" borderId="1" xfId="1" applyFont="1" applyBorder="1" applyAlignment="1">
      <alignment horizontal="center"/>
    </xf>
    <xf numFmtId="0" fontId="40" fillId="0" borderId="4" xfId="1" applyFont="1" applyBorder="1"/>
    <xf numFmtId="10" fontId="26" fillId="0" borderId="9" xfId="1" applyNumberFormat="1" applyFont="1" applyBorder="1" applyAlignment="1">
      <alignment horizontal="center"/>
    </xf>
    <xf numFmtId="2" fontId="44" fillId="0" borderId="9" xfId="0" applyNumberFormat="1" applyFont="1" applyBorder="1"/>
    <xf numFmtId="0" fontId="42" fillId="0" borderId="9" xfId="1" applyFont="1" applyBorder="1" applyAlignment="1">
      <alignment horizontal="center" vertical="center"/>
    </xf>
    <xf numFmtId="2" fontId="42" fillId="0" borderId="9" xfId="0" applyNumberFormat="1" applyFont="1" applyBorder="1"/>
    <xf numFmtId="0" fontId="40" fillId="0" borderId="9" xfId="1" applyFont="1" applyBorder="1"/>
    <xf numFmtId="0" fontId="36" fillId="0" borderId="9" xfId="0" applyFont="1" applyBorder="1"/>
    <xf numFmtId="0" fontId="40" fillId="0" borderId="13" xfId="1" applyFont="1" applyBorder="1"/>
    <xf numFmtId="0" fontId="42" fillId="0" borderId="9" xfId="0" applyFont="1" applyBorder="1"/>
    <xf numFmtId="0" fontId="42" fillId="0" borderId="9" xfId="1" applyFont="1" applyBorder="1" applyAlignment="1">
      <alignment horizontal="center"/>
    </xf>
    <xf numFmtId="0" fontId="27" fillId="0" borderId="1" xfId="1" applyFont="1" applyBorder="1"/>
    <xf numFmtId="2" fontId="27" fillId="0" borderId="1" xfId="0" applyNumberFormat="1" applyFont="1" applyBorder="1"/>
    <xf numFmtId="1" fontId="32" fillId="0" borderId="1" xfId="1" applyNumberFormat="1" applyFont="1" applyBorder="1" applyAlignment="1">
      <alignment horizontal="center"/>
    </xf>
    <xf numFmtId="0" fontId="36" fillId="0" borderId="9" xfId="0" applyFont="1" applyBorder="1" applyAlignment="1">
      <alignment horizontal="center"/>
    </xf>
    <xf numFmtId="0" fontId="33" fillId="0" borderId="0" xfId="0" applyFont="1"/>
    <xf numFmtId="0" fontId="38" fillId="0" borderId="0" xfId="0" applyFont="1"/>
    <xf numFmtId="0" fontId="35" fillId="0" borderId="1" xfId="1" applyFont="1" applyBorder="1" applyAlignment="1">
      <alignment horizontal="center"/>
    </xf>
    <xf numFmtId="0" fontId="47" fillId="0" borderId="0" xfId="1" applyFont="1"/>
    <xf numFmtId="164" fontId="26" fillId="0" borderId="9" xfId="1" applyNumberFormat="1" applyFont="1" applyBorder="1" applyAlignment="1">
      <alignment horizontal="center"/>
    </xf>
    <xf numFmtId="0" fontId="34" fillId="0" borderId="1" xfId="1" applyFont="1" applyBorder="1"/>
    <xf numFmtId="0" fontId="34" fillId="0" borderId="1" xfId="1" applyFont="1" applyBorder="1" applyAlignment="1">
      <alignment horizontal="center"/>
    </xf>
    <xf numFmtId="0" fontId="32" fillId="0" borderId="5" xfId="1" applyFont="1" applyBorder="1" applyAlignment="1">
      <alignment horizontal="center"/>
    </xf>
    <xf numFmtId="0" fontId="33" fillId="0" borderId="1" xfId="0" applyFont="1" applyBorder="1"/>
    <xf numFmtId="164" fontId="33" fillId="0" borderId="1" xfId="0" applyNumberFormat="1" applyFont="1" applyBorder="1"/>
    <xf numFmtId="10" fontId="26" fillId="0" borderId="9" xfId="1" applyNumberFormat="1" applyFont="1" applyBorder="1" applyAlignment="1">
      <alignment horizontal="center" wrapText="1"/>
    </xf>
    <xf numFmtId="2" fontId="32" fillId="0" borderId="9" xfId="0" applyNumberFormat="1" applyFont="1" applyBorder="1"/>
    <xf numFmtId="0" fontId="26" fillId="0" borderId="1" xfId="1" applyFont="1" applyBorder="1" applyAlignment="1">
      <alignment horizontal="center" wrapText="1"/>
    </xf>
    <xf numFmtId="0" fontId="26" fillId="0" borderId="1" xfId="0" applyFont="1" applyBorder="1" applyAlignment="1">
      <alignment horizontal="center" wrapText="1"/>
    </xf>
    <xf numFmtId="0" fontId="26" fillId="0" borderId="1" xfId="1" applyFont="1" applyBorder="1" applyAlignment="1">
      <alignment horizontal="center" vertical="center" wrapText="1"/>
    </xf>
    <xf numFmtId="0" fontId="26" fillId="0" borderId="5" xfId="1" applyFont="1" applyBorder="1" applyAlignment="1">
      <alignment horizontal="left" vertical="center" wrapText="1"/>
    </xf>
    <xf numFmtId="0" fontId="26" fillId="0" borderId="9" xfId="1" applyFont="1" applyBorder="1" applyAlignment="1">
      <alignment horizontal="center" vertical="center" wrapText="1"/>
    </xf>
    <xf numFmtId="0" fontId="26" fillId="0" borderId="9" xfId="1" applyFont="1" applyBorder="1" applyAlignment="1">
      <alignment horizontal="center" wrapText="1"/>
    </xf>
    <xf numFmtId="0" fontId="26" fillId="0" borderId="1" xfId="1" applyFont="1" applyBorder="1" applyAlignment="1">
      <alignment horizontal="center"/>
    </xf>
    <xf numFmtId="0" fontId="26" fillId="0" borderId="1" xfId="0" applyFont="1" applyBorder="1" applyAlignment="1">
      <alignment horizontal="center"/>
    </xf>
    <xf numFmtId="0" fontId="31" fillId="0" borderId="9" xfId="1" applyFont="1" applyBorder="1" applyAlignment="1">
      <alignment horizontal="center"/>
    </xf>
    <xf numFmtId="0" fontId="32" fillId="0" borderId="9" xfId="1" applyFont="1" applyBorder="1" applyAlignment="1">
      <alignment horizontal="center" vertical="center"/>
    </xf>
    <xf numFmtId="0" fontId="32" fillId="0" borderId="1" xfId="1" applyFont="1" applyBorder="1" applyAlignment="1">
      <alignment horizontal="center" vertical="center" wrapText="1"/>
    </xf>
    <xf numFmtId="0" fontId="32" fillId="0" borderId="9" xfId="1" applyFont="1" applyBorder="1" applyAlignment="1">
      <alignment horizontal="left" wrapText="1"/>
    </xf>
    <xf numFmtId="0" fontId="33" fillId="0" borderId="9" xfId="0" applyFont="1" applyBorder="1" applyAlignment="1">
      <alignment horizontal="left" wrapText="1"/>
    </xf>
    <xf numFmtId="0" fontId="32" fillId="0" borderId="5" xfId="1" applyFont="1" applyBorder="1" applyAlignment="1">
      <alignment horizontal="left" vertical="center" wrapText="1"/>
    </xf>
    <xf numFmtId="0" fontId="32" fillId="0" borderId="9" xfId="1" applyFont="1" applyBorder="1" applyAlignment="1">
      <alignment horizontal="center"/>
    </xf>
    <xf numFmtId="0" fontId="33" fillId="0" borderId="9" xfId="0" applyFont="1" applyBorder="1"/>
    <xf numFmtId="0" fontId="26" fillId="0" borderId="9" xfId="1" applyFont="1" applyBorder="1" applyAlignment="1">
      <alignment horizontal="center" vertical="center"/>
    </xf>
    <xf numFmtId="0" fontId="33" fillId="0" borderId="9" xfId="0" applyFont="1" applyBorder="1" applyAlignment="1">
      <alignment horizontal="center"/>
    </xf>
    <xf numFmtId="0" fontId="32" fillId="0" borderId="1" xfId="1" applyFont="1" applyBorder="1" applyAlignment="1">
      <alignment horizontal="center" vertical="center"/>
    </xf>
    <xf numFmtId="9" fontId="26" fillId="0" borderId="1" xfId="1" applyNumberFormat="1" applyFont="1" applyBorder="1" applyAlignment="1">
      <alignment horizontal="center" vertical="center"/>
    </xf>
    <xf numFmtId="0" fontId="37" fillId="0" borderId="9" xfId="0" applyFont="1" applyBorder="1"/>
    <xf numFmtId="0" fontId="27" fillId="0" borderId="5" xfId="0" applyFont="1" applyBorder="1"/>
    <xf numFmtId="0" fontId="27" fillId="0" borderId="6" xfId="0" applyFont="1" applyBorder="1"/>
    <xf numFmtId="0" fontId="26" fillId="0" borderId="9" xfId="1" applyFont="1" applyBorder="1" applyAlignment="1">
      <alignment horizontal="left"/>
    </xf>
    <xf numFmtId="0" fontId="26" fillId="0" borderId="9" xfId="1" applyFont="1" applyBorder="1" applyAlignment="1">
      <alignment horizontal="center"/>
    </xf>
    <xf numFmtId="0" fontId="26" fillId="0" borderId="9" xfId="0" applyFont="1" applyBorder="1" applyAlignment="1">
      <alignment horizontal="center"/>
    </xf>
    <xf numFmtId="1" fontId="26" fillId="0" borderId="1" xfId="1" applyNumberFormat="1" applyFont="1" applyBorder="1" applyAlignment="1">
      <alignment horizontal="center" wrapText="1"/>
    </xf>
    <xf numFmtId="1" fontId="26" fillId="0" borderId="1" xfId="0" applyNumberFormat="1" applyFont="1" applyBorder="1" applyAlignment="1">
      <alignment horizontal="center" wrapText="1"/>
    </xf>
    <xf numFmtId="1" fontId="27" fillId="0" borderId="1" xfId="0" applyNumberFormat="1" applyFont="1" applyBorder="1" applyAlignment="1">
      <alignment horizontal="center" wrapText="1"/>
    </xf>
    <xf numFmtId="9" fontId="26" fillId="0" borderId="1" xfId="1" applyNumberFormat="1" applyFont="1" applyBorder="1" applyAlignment="1">
      <alignment horizontal="center" vertical="center" wrapText="1"/>
    </xf>
    <xf numFmtId="0" fontId="20" fillId="0" borderId="1" xfId="1" applyFont="1" applyBorder="1" applyAlignment="1">
      <alignment horizontal="right"/>
    </xf>
    <xf numFmtId="0" fontId="27" fillId="0" borderId="1" xfId="0" applyFont="1" applyBorder="1" applyAlignment="1">
      <alignment horizontal="center" wrapText="1"/>
    </xf>
    <xf numFmtId="0" fontId="28" fillId="0" borderId="1" xfId="1" applyFont="1" applyBorder="1" applyAlignment="1">
      <alignment horizontal="center" wrapText="1"/>
    </xf>
    <xf numFmtId="1" fontId="26" fillId="0" borderId="1" xfId="1" applyNumberFormat="1" applyFont="1" applyBorder="1" applyAlignment="1">
      <alignment horizontal="center" vertical="center" wrapText="1"/>
    </xf>
    <xf numFmtId="2" fontId="26" fillId="0" borderId="1" xfId="0" applyNumberFormat="1" applyFont="1" applyBorder="1" applyAlignment="1">
      <alignment horizontal="center" wrapText="1"/>
    </xf>
    <xf numFmtId="0" fontId="26" fillId="0" borderId="1" xfId="1" applyFont="1" applyBorder="1" applyAlignment="1">
      <alignment wrapText="1"/>
    </xf>
    <xf numFmtId="164" fontId="26" fillId="0" borderId="1" xfId="0" applyNumberFormat="1" applyFont="1" applyBorder="1" applyAlignment="1">
      <alignment horizontal="center" wrapText="1"/>
    </xf>
    <xf numFmtId="0" fontId="18" fillId="0" borderId="1" xfId="1" applyFont="1" applyBorder="1" applyAlignment="1">
      <alignment horizontal="center"/>
    </xf>
    <xf numFmtId="0" fontId="18" fillId="0" borderId="1" xfId="1" applyFont="1" applyBorder="1"/>
    <xf numFmtId="0" fontId="27" fillId="0" borderId="1" xfId="1" applyFont="1" applyBorder="1" applyAlignment="1">
      <alignment horizontal="center" wrapText="1"/>
    </xf>
    <xf numFmtId="3" fontId="26" fillId="0" borderId="1" xfId="0" applyNumberFormat="1" applyFont="1" applyBorder="1" applyAlignment="1">
      <alignment horizontal="center" wrapText="1"/>
    </xf>
    <xf numFmtId="0" fontId="18" fillId="0" borderId="1" xfId="1" applyFont="1" applyBorder="1" applyAlignment="1">
      <alignment horizontal="left"/>
    </xf>
    <xf numFmtId="0" fontId="18" fillId="0" borderId="24" xfId="1" applyFont="1" applyBorder="1" applyAlignment="1">
      <alignment horizontal="center"/>
    </xf>
    <xf numFmtId="0" fontId="26" fillId="0" borderId="5" xfId="1" applyFont="1" applyBorder="1" applyAlignment="1">
      <alignment horizontal="center" vertical="center" wrapText="1"/>
    </xf>
    <xf numFmtId="0" fontId="26" fillId="0" borderId="5" xfId="1" applyFont="1" applyBorder="1" applyAlignment="1">
      <alignment horizontal="center" wrapText="1"/>
    </xf>
    <xf numFmtId="2" fontId="26" fillId="0" borderId="5" xfId="1" applyNumberFormat="1" applyFont="1" applyBorder="1" applyAlignment="1">
      <alignment horizontal="center" wrapText="1"/>
    </xf>
    <xf numFmtId="0" fontId="26" fillId="0" borderId="5" xfId="0" applyFont="1" applyBorder="1" applyAlignment="1">
      <alignment horizontal="center" wrapText="1"/>
    </xf>
    <xf numFmtId="0" fontId="26" fillId="0" borderId="6" xfId="0" applyFont="1" applyBorder="1" applyAlignment="1">
      <alignment horizontal="center" wrapText="1"/>
    </xf>
    <xf numFmtId="0" fontId="26" fillId="0" borderId="0" xfId="1" applyFont="1" applyAlignment="1">
      <alignment wrapText="1"/>
    </xf>
    <xf numFmtId="0" fontId="26" fillId="0" borderId="0" xfId="1" applyFont="1" applyAlignment="1">
      <alignment horizontal="center" wrapText="1"/>
    </xf>
    <xf numFmtId="0" fontId="26" fillId="0" borderId="0" xfId="0" applyFont="1" applyAlignment="1">
      <alignment horizontal="center" wrapText="1"/>
    </xf>
    <xf numFmtId="0" fontId="18" fillId="0" borderId="27" xfId="1" applyFont="1" applyBorder="1"/>
    <xf numFmtId="0" fontId="26" fillId="0" borderId="22" xfId="1" applyFont="1" applyBorder="1" applyAlignment="1">
      <alignment wrapText="1"/>
    </xf>
    <xf numFmtId="0" fontId="26" fillId="0" borderId="22" xfId="0" applyFont="1" applyBorder="1" applyAlignment="1">
      <alignment horizontal="center" wrapText="1"/>
    </xf>
    <xf numFmtId="0" fontId="26" fillId="0" borderId="20" xfId="0" applyFont="1" applyBorder="1" applyAlignment="1">
      <alignment horizontal="center" wrapText="1"/>
    </xf>
    <xf numFmtId="0" fontId="29" fillId="0" borderId="11" xfId="1" applyFont="1" applyBorder="1"/>
    <xf numFmtId="0" fontId="26" fillId="0" borderId="9" xfId="0" applyFont="1" applyBorder="1" applyAlignment="1">
      <alignment wrapText="1"/>
    </xf>
    <xf numFmtId="0" fontId="39" fillId="0" borderId="9" xfId="0" applyFont="1" applyBorder="1"/>
    <xf numFmtId="2" fontId="26" fillId="0" borderId="9" xfId="0" applyNumberFormat="1" applyFont="1" applyBorder="1" applyAlignment="1">
      <alignment horizontal="center"/>
    </xf>
    <xf numFmtId="10" fontId="27" fillId="0" borderId="9" xfId="1" applyNumberFormat="1" applyFont="1" applyBorder="1" applyAlignment="1">
      <alignment horizontal="center"/>
    </xf>
    <xf numFmtId="10" fontId="27" fillId="0" borderId="9" xfId="1" applyNumberFormat="1" applyFont="1" applyBorder="1" applyAlignment="1">
      <alignment horizontal="center" wrapText="1"/>
    </xf>
    <xf numFmtId="0" fontId="43" fillId="0" borderId="9" xfId="1" applyFont="1" applyBorder="1"/>
    <xf numFmtId="0" fontId="40" fillId="0" borderId="9" xfId="1" applyFont="1" applyBorder="1" applyAlignment="1">
      <alignment horizontal="right"/>
    </xf>
    <xf numFmtId="164" fontId="26" fillId="0" borderId="9" xfId="1" applyNumberFormat="1" applyFont="1" applyBorder="1"/>
    <xf numFmtId="0" fontId="42" fillId="0" borderId="9" xfId="1" applyFont="1" applyBorder="1" applyAlignment="1">
      <alignment horizontal="center" wrapText="1"/>
    </xf>
    <xf numFmtId="0" fontId="42" fillId="0" borderId="9" xfId="1" applyFont="1" applyBorder="1"/>
    <xf numFmtId="0" fontId="42" fillId="0" borderId="9" xfId="0" applyFont="1" applyBorder="1" applyAlignment="1">
      <alignment wrapText="1"/>
    </xf>
    <xf numFmtId="0" fontId="40" fillId="0" borderId="9" xfId="1" applyFont="1" applyBorder="1" applyAlignment="1">
      <alignment horizontal="center"/>
    </xf>
    <xf numFmtId="0" fontId="41" fillId="0" borderId="9" xfId="1" applyFont="1" applyBorder="1" applyAlignment="1">
      <alignment horizontal="center"/>
    </xf>
    <xf numFmtId="0" fontId="45" fillId="0" borderId="9" xfId="0" applyFont="1" applyBorder="1" applyAlignment="1">
      <alignment horizontal="center"/>
    </xf>
    <xf numFmtId="0" fontId="42" fillId="0" borderId="9" xfId="0" applyFont="1" applyBorder="1" applyAlignment="1">
      <alignment horizontal="center"/>
    </xf>
    <xf numFmtId="2" fontId="26" fillId="0" borderId="28" xfId="1" applyNumberFormat="1" applyFont="1" applyBorder="1"/>
    <xf numFmtId="0" fontId="26" fillId="0" borderId="28" xfId="0" applyFont="1" applyBorder="1"/>
    <xf numFmtId="0" fontId="26" fillId="0" borderId="30" xfId="0" applyFont="1" applyBorder="1"/>
    <xf numFmtId="0" fontId="26" fillId="0" borderId="34" xfId="0" applyFont="1" applyBorder="1"/>
    <xf numFmtId="0" fontId="26" fillId="0" borderId="33" xfId="0" applyFont="1" applyBorder="1"/>
    <xf numFmtId="0" fontId="33" fillId="0" borderId="9" xfId="0" applyFont="1" applyBorder="1" applyAlignment="1">
      <alignment horizontal="left"/>
    </xf>
    <xf numFmtId="2" fontId="26" fillId="0" borderId="9" xfId="0" applyNumberFormat="1" applyFont="1" applyBorder="1" applyAlignment="1">
      <alignment horizontal="left"/>
    </xf>
    <xf numFmtId="0" fontId="36" fillId="0" borderId="9" xfId="0" applyFont="1" applyBorder="1" applyAlignment="1">
      <alignment horizontal="left"/>
    </xf>
    <xf numFmtId="0" fontId="27" fillId="0" borderId="1" xfId="1" applyFont="1" applyBorder="1" applyAlignment="1">
      <alignment horizontal="center"/>
    </xf>
    <xf numFmtId="0" fontId="27" fillId="0" borderId="1" xfId="0" applyFont="1" applyBorder="1"/>
    <xf numFmtId="1" fontId="33" fillId="0" borderId="1" xfId="0" applyNumberFormat="1" applyFont="1" applyBorder="1" applyAlignment="1">
      <alignment horizontal="center"/>
    </xf>
    <xf numFmtId="1" fontId="26" fillId="0" borderId="1" xfId="1" applyNumberFormat="1" applyFont="1" applyBorder="1" applyAlignment="1">
      <alignment horizontal="center"/>
    </xf>
    <xf numFmtId="0" fontId="31" fillId="0" borderId="1" xfId="1" applyFont="1" applyBorder="1" applyAlignment="1">
      <alignment horizontal="right"/>
    </xf>
    <xf numFmtId="0" fontId="26" fillId="0" borderId="1" xfId="1" applyFont="1" applyBorder="1" applyAlignment="1">
      <alignment horizontal="center" vertical="center"/>
    </xf>
    <xf numFmtId="2" fontId="26" fillId="0" borderId="1" xfId="0" applyNumberFormat="1" applyFont="1" applyBorder="1"/>
    <xf numFmtId="0" fontId="32" fillId="0" borderId="1" xfId="1" applyFont="1" applyBorder="1"/>
    <xf numFmtId="164" fontId="26" fillId="0" borderId="1" xfId="1" applyNumberFormat="1" applyFont="1" applyBorder="1" applyAlignment="1">
      <alignment horizontal="center" wrapText="1"/>
    </xf>
    <xf numFmtId="0" fontId="26" fillId="0" borderId="1" xfId="0" applyFont="1" applyBorder="1"/>
    <xf numFmtId="167" fontId="26" fillId="0" borderId="1" xfId="1" applyNumberFormat="1" applyFont="1" applyBorder="1"/>
    <xf numFmtId="1" fontId="26" fillId="0" borderId="1" xfId="1" applyNumberFormat="1" applyFont="1" applyBorder="1"/>
    <xf numFmtId="3" fontId="39" fillId="0" borderId="1" xfId="0" applyNumberFormat="1" applyFont="1" applyBorder="1"/>
    <xf numFmtId="0" fontId="32" fillId="0" borderId="1" xfId="1" applyFont="1" applyBorder="1" applyAlignment="1">
      <alignment wrapText="1"/>
    </xf>
    <xf numFmtId="0" fontId="31" fillId="0" borderId="24" xfId="1" applyFont="1" applyBorder="1" applyAlignment="1">
      <alignment horizontal="center"/>
    </xf>
    <xf numFmtId="2" fontId="26" fillId="0" borderId="5" xfId="1" applyNumberFormat="1" applyFont="1" applyBorder="1"/>
    <xf numFmtId="0" fontId="26" fillId="0" borderId="5" xfId="0" applyFont="1" applyBorder="1"/>
    <xf numFmtId="0" fontId="26" fillId="0" borderId="6" xfId="0" applyFont="1" applyBorder="1"/>
    <xf numFmtId="0" fontId="32" fillId="0" borderId="22" xfId="1" applyFont="1" applyBorder="1"/>
    <xf numFmtId="0" fontId="26" fillId="0" borderId="22" xfId="1" applyFont="1" applyBorder="1"/>
    <xf numFmtId="0" fontId="32" fillId="0" borderId="22" xfId="1" applyFont="1" applyBorder="1" applyAlignment="1">
      <alignment horizontal="center"/>
    </xf>
    <xf numFmtId="0" fontId="26" fillId="0" borderId="22" xfId="0" applyFont="1" applyBorder="1"/>
    <xf numFmtId="0" fontId="26" fillId="0" borderId="20" xfId="0" applyFont="1" applyBorder="1"/>
    <xf numFmtId="0" fontId="29" fillId="0" borderId="4" xfId="1" applyFont="1" applyBorder="1"/>
    <xf numFmtId="0" fontId="26" fillId="0" borderId="1" xfId="1" applyFont="1" applyBorder="1" applyAlignment="1">
      <alignment horizontal="left"/>
    </xf>
    <xf numFmtId="2" fontId="26" fillId="0" borderId="1" xfId="0" applyNumberFormat="1" applyFont="1" applyBorder="1" applyAlignment="1">
      <alignment horizontal="left"/>
    </xf>
    <xf numFmtId="0" fontId="33" fillId="0" borderId="1" xfId="0" applyFont="1" applyBorder="1" applyAlignment="1">
      <alignment horizontal="left" wrapText="1"/>
    </xf>
    <xf numFmtId="0" fontId="26" fillId="0" borderId="1" xfId="0" applyFont="1" applyBorder="1" applyAlignment="1">
      <alignment horizontal="left"/>
    </xf>
    <xf numFmtId="0" fontId="36" fillId="0" borderId="1" xfId="0" applyFont="1" applyBorder="1" applyAlignment="1">
      <alignment horizontal="left"/>
    </xf>
    <xf numFmtId="0" fontId="39" fillId="0" borderId="1" xfId="0" applyFont="1" applyBorder="1" applyAlignment="1">
      <alignment horizontal="center"/>
    </xf>
    <xf numFmtId="3" fontId="36" fillId="0" borderId="1" xfId="0" applyNumberFormat="1" applyFont="1" applyBorder="1"/>
    <xf numFmtId="0" fontId="33" fillId="0" borderId="1" xfId="0" applyFont="1" applyBorder="1" applyAlignment="1">
      <alignment horizontal="left"/>
    </xf>
    <xf numFmtId="0" fontId="33" fillId="0" borderId="1" xfId="0" applyFont="1" applyBorder="1" applyAlignment="1">
      <alignment horizontal="center"/>
    </xf>
    <xf numFmtId="0" fontId="33" fillId="0" borderId="1" xfId="0" applyFont="1" applyBorder="1" applyAlignment="1">
      <alignment horizontal="center" wrapText="1"/>
    </xf>
    <xf numFmtId="0" fontId="32" fillId="0" borderId="1" xfId="1" applyFont="1" applyBorder="1" applyAlignment="1">
      <alignment horizontal="center" wrapText="1"/>
    </xf>
    <xf numFmtId="0" fontId="46" fillId="0" borderId="1" xfId="1" applyFont="1" applyBorder="1" applyAlignment="1">
      <alignment horizontal="center"/>
    </xf>
    <xf numFmtId="3" fontId="39" fillId="0" borderId="1" xfId="0" applyNumberFormat="1" applyFont="1" applyBorder="1" applyAlignment="1">
      <alignment horizontal="center"/>
    </xf>
    <xf numFmtId="0" fontId="46" fillId="0" borderId="5" xfId="1" applyFont="1" applyBorder="1" applyAlignment="1">
      <alignment horizontal="left" vertical="center" wrapText="1"/>
    </xf>
    <xf numFmtId="0" fontId="27" fillId="0" borderId="5" xfId="1" applyFont="1" applyBorder="1" applyAlignment="1">
      <alignment horizontal="center" vertical="center" wrapText="1"/>
    </xf>
    <xf numFmtId="0" fontId="46" fillId="0" borderId="5" xfId="1" applyFont="1" applyBorder="1" applyAlignment="1">
      <alignment horizontal="center"/>
    </xf>
    <xf numFmtId="2" fontId="27" fillId="0" borderId="5" xfId="1" applyNumberFormat="1" applyFont="1" applyBorder="1"/>
    <xf numFmtId="0" fontId="26" fillId="0" borderId="0" xfId="1" applyFont="1" applyAlignment="1">
      <alignment horizontal="center"/>
    </xf>
    <xf numFmtId="0" fontId="26" fillId="0" borderId="22" xfId="1" applyFont="1" applyBorder="1" applyAlignment="1">
      <alignment horizontal="center"/>
    </xf>
    <xf numFmtId="0" fontId="37" fillId="0" borderId="1" xfId="0" applyFont="1" applyBorder="1" applyAlignment="1">
      <alignment horizontal="center" wrapText="1"/>
    </xf>
    <xf numFmtId="0" fontId="37" fillId="0" borderId="1" xfId="0" applyFont="1" applyBorder="1" applyAlignment="1">
      <alignment horizontal="center"/>
    </xf>
    <xf numFmtId="167" fontId="32" fillId="0" borderId="1" xfId="1" applyNumberFormat="1" applyFont="1" applyBorder="1" applyAlignment="1">
      <alignment horizontal="center"/>
    </xf>
    <xf numFmtId="0" fontId="26" fillId="0" borderId="1" xfId="1" applyFont="1" applyBorder="1" applyAlignment="1">
      <alignment horizontal="right"/>
    </xf>
    <xf numFmtId="0" fontId="26" fillId="0" borderId="1" xfId="0" applyFont="1" applyBorder="1" applyAlignment="1">
      <alignment horizontal="right"/>
    </xf>
    <xf numFmtId="0" fontId="26" fillId="0" borderId="1" xfId="1" applyFont="1" applyBorder="1" applyAlignment="1">
      <alignment horizontal="left" vertical="center"/>
    </xf>
    <xf numFmtId="0" fontId="26" fillId="0" borderId="1" xfId="1" applyFont="1" applyBorder="1" applyAlignment="1">
      <alignment horizontal="left" wrapText="1"/>
    </xf>
    <xf numFmtId="2" fontId="26" fillId="0" borderId="1" xfId="1" applyNumberFormat="1" applyFont="1" applyBorder="1" applyAlignment="1">
      <alignment horizontal="center"/>
    </xf>
    <xf numFmtId="4" fontId="10" fillId="0" borderId="0" xfId="0" applyNumberFormat="1" applyFont="1"/>
    <xf numFmtId="0" fontId="27" fillId="0" borderId="1" xfId="1" applyFont="1" applyBorder="1" applyAlignment="1">
      <alignment horizontal="right"/>
    </xf>
    <xf numFmtId="0" fontId="39" fillId="0" borderId="1" xfId="0" applyFont="1" applyBorder="1"/>
    <xf numFmtId="3" fontId="33" fillId="0" borderId="1" xfId="0" applyNumberFormat="1" applyFont="1" applyBorder="1"/>
    <xf numFmtId="0" fontId="32" fillId="0" borderId="1" xfId="0" applyFont="1" applyBorder="1"/>
    <xf numFmtId="0" fontId="27" fillId="0" borderId="5" xfId="1" applyFont="1" applyBorder="1" applyAlignment="1">
      <alignment horizontal="left" vertical="center" wrapText="1"/>
    </xf>
    <xf numFmtId="0" fontId="27" fillId="0" borderId="0" xfId="1" applyFont="1"/>
    <xf numFmtId="0" fontId="46" fillId="0" borderId="0" xfId="1" applyFont="1" applyAlignment="1">
      <alignment horizontal="center"/>
    </xf>
    <xf numFmtId="0" fontId="27" fillId="0" borderId="0" xfId="0" applyFont="1"/>
    <xf numFmtId="0" fontId="39" fillId="0" borderId="1" xfId="0" applyFont="1" applyBorder="1" applyAlignment="1">
      <alignment horizontal="left"/>
    </xf>
    <xf numFmtId="3" fontId="39" fillId="0" borderId="1" xfId="0" applyNumberFormat="1" applyFont="1" applyBorder="1" applyAlignment="1">
      <alignment horizontal="left"/>
    </xf>
    <xf numFmtId="2" fontId="26" fillId="0" borderId="1" xfId="1" applyNumberFormat="1" applyFont="1" applyBorder="1" applyAlignment="1">
      <alignment horizontal="center" vertical="center"/>
    </xf>
    <xf numFmtId="164" fontId="27" fillId="0" borderId="1" xfId="1" applyNumberFormat="1" applyFont="1" applyBorder="1" applyAlignment="1">
      <alignment horizontal="center" vertical="center"/>
    </xf>
    <xf numFmtId="164" fontId="27" fillId="0" borderId="1" xfId="1" applyNumberFormat="1" applyFont="1" applyBorder="1"/>
    <xf numFmtId="0" fontId="27" fillId="0" borderId="1" xfId="1" applyFont="1" applyBorder="1" applyAlignment="1">
      <alignment horizontal="center" vertical="center"/>
    </xf>
    <xf numFmtId="0" fontId="27" fillId="0" borderId="1" xfId="1" applyFont="1" applyBorder="1" applyAlignment="1">
      <alignment horizontal="center" vertical="center" wrapText="1"/>
    </xf>
    <xf numFmtId="164" fontId="39" fillId="0" borderId="1" xfId="0" applyNumberFormat="1" applyFont="1" applyBorder="1" applyAlignment="1">
      <alignment horizontal="center"/>
    </xf>
    <xf numFmtId="164" fontId="26" fillId="0" borderId="1" xfId="1" applyNumberFormat="1" applyFont="1" applyBorder="1" applyAlignment="1">
      <alignment horizontal="center" vertical="center"/>
    </xf>
    <xf numFmtId="164" fontId="26" fillId="0" borderId="1" xfId="1" applyNumberFormat="1" applyFont="1" applyBorder="1"/>
    <xf numFmtId="164" fontId="32" fillId="0" borderId="1" xfId="1" applyNumberFormat="1" applyFont="1" applyBorder="1"/>
    <xf numFmtId="0" fontId="32" fillId="0" borderId="1" xfId="1" applyFont="1" applyBorder="1" applyAlignment="1">
      <alignment vertical="center"/>
    </xf>
    <xf numFmtId="0" fontId="33" fillId="0" borderId="1" xfId="0" applyFont="1" applyBorder="1" applyAlignment="1">
      <alignment wrapText="1"/>
    </xf>
    <xf numFmtId="0" fontId="46" fillId="0" borderId="1" xfId="0" applyFont="1" applyBorder="1"/>
    <xf numFmtId="0" fontId="46" fillId="0" borderId="1" xfId="1" applyFont="1" applyBorder="1"/>
    <xf numFmtId="164" fontId="46" fillId="0" borderId="1" xfId="1" applyNumberFormat="1" applyFont="1" applyBorder="1"/>
    <xf numFmtId="0" fontId="32" fillId="0" borderId="1" xfId="1" applyFont="1" applyBorder="1" applyAlignment="1">
      <alignment horizontal="left" vertical="center"/>
    </xf>
    <xf numFmtId="164" fontId="34" fillId="0" borderId="1" xfId="0" applyNumberFormat="1" applyFont="1" applyBorder="1"/>
    <xf numFmtId="3" fontId="26" fillId="0" borderId="1" xfId="1" applyNumberFormat="1" applyFont="1" applyBorder="1"/>
    <xf numFmtId="2" fontId="27" fillId="0" borderId="1" xfId="0" applyNumberFormat="1" applyFont="1" applyBorder="1" applyAlignment="1">
      <alignment horizontal="center"/>
    </xf>
    <xf numFmtId="164" fontId="26" fillId="0" borderId="1" xfId="1" applyNumberFormat="1" applyFont="1" applyBorder="1" applyAlignment="1">
      <alignment horizontal="center"/>
    </xf>
    <xf numFmtId="164" fontId="34" fillId="0" borderId="1" xfId="0" applyNumberFormat="1" applyFont="1" applyBorder="1" applyAlignment="1">
      <alignment horizontal="center" wrapText="1"/>
    </xf>
    <xf numFmtId="2" fontId="34" fillId="0" borderId="1" xfId="0" applyNumberFormat="1" applyFont="1" applyBorder="1"/>
    <xf numFmtId="164" fontId="36" fillId="0" borderId="1" xfId="0" applyNumberFormat="1" applyFont="1" applyBorder="1" applyAlignment="1">
      <alignment horizontal="center"/>
    </xf>
    <xf numFmtId="164" fontId="26" fillId="0" borderId="1" xfId="0" applyNumberFormat="1" applyFont="1" applyBorder="1"/>
    <xf numFmtId="2" fontId="34" fillId="0" borderId="1" xfId="0" applyNumberFormat="1" applyFont="1" applyBorder="1" applyAlignment="1">
      <alignment horizontal="center"/>
    </xf>
    <xf numFmtId="164" fontId="26" fillId="0" borderId="1" xfId="0" applyNumberFormat="1" applyFont="1" applyBorder="1" applyAlignment="1">
      <alignment horizontal="center"/>
    </xf>
    <xf numFmtId="164" fontId="34" fillId="0" borderId="1" xfId="0" applyNumberFormat="1" applyFont="1" applyBorder="1" applyAlignment="1">
      <alignment horizontal="center"/>
    </xf>
    <xf numFmtId="2" fontId="26" fillId="0" borderId="1" xfId="1" applyNumberFormat="1" applyFont="1" applyBorder="1"/>
    <xf numFmtId="0" fontId="27" fillId="0" borderId="1" xfId="0" applyFont="1" applyBorder="1" applyAlignment="1">
      <alignment horizontal="center"/>
    </xf>
    <xf numFmtId="164" fontId="26" fillId="0" borderId="1" xfId="1" applyNumberFormat="1" applyFont="1" applyBorder="1" applyAlignment="1">
      <alignment horizontal="right"/>
    </xf>
    <xf numFmtId="0" fontId="34" fillId="0" borderId="1" xfId="1" applyFont="1" applyBorder="1" applyAlignment="1">
      <alignment horizontal="right"/>
    </xf>
    <xf numFmtId="164" fontId="32" fillId="0" borderId="1" xfId="1" applyNumberFormat="1" applyFont="1" applyBorder="1" applyAlignment="1">
      <alignment horizontal="center"/>
    </xf>
    <xf numFmtId="3" fontId="33" fillId="0" borderId="1" xfId="0" applyNumberFormat="1" applyFont="1" applyBorder="1" applyAlignment="1">
      <alignment horizontal="center"/>
    </xf>
    <xf numFmtId="0" fontId="32" fillId="0" borderId="1" xfId="0" applyFont="1" applyBorder="1" applyAlignment="1">
      <alignment horizontal="center"/>
    </xf>
    <xf numFmtId="2" fontId="26" fillId="0" borderId="1" xfId="1" applyNumberFormat="1" applyFont="1" applyBorder="1" applyAlignment="1">
      <alignment horizontal="right"/>
    </xf>
    <xf numFmtId="3" fontId="36" fillId="0" borderId="1" xfId="0" applyNumberFormat="1" applyFont="1" applyBorder="1" applyAlignment="1">
      <alignment horizontal="center"/>
    </xf>
    <xf numFmtId="164" fontId="26" fillId="0" borderId="1" xfId="0" applyNumberFormat="1" applyFont="1" applyBorder="1" applyAlignment="1">
      <alignment horizontal="right"/>
    </xf>
    <xf numFmtId="164" fontId="27" fillId="0" borderId="1" xfId="1" applyNumberFormat="1" applyFont="1" applyBorder="1" applyAlignment="1">
      <alignment horizontal="center"/>
    </xf>
    <xf numFmtId="0" fontId="12" fillId="0" borderId="0" xfId="0" applyFont="1"/>
    <xf numFmtId="0" fontId="26" fillId="0" borderId="1" xfId="1" applyFont="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26" fillId="0" borderId="1" xfId="1" applyFont="1" applyBorder="1" applyAlignment="1">
      <alignment horizontal="center" wrapText="1"/>
    </xf>
    <xf numFmtId="0" fontId="26" fillId="0" borderId="1" xfId="0" applyFont="1" applyBorder="1" applyAlignment="1">
      <alignment horizontal="center" wrapText="1"/>
    </xf>
    <xf numFmtId="0" fontId="27" fillId="0" borderId="1" xfId="0" applyFont="1" applyBorder="1" applyAlignment="1">
      <alignment wrapText="1"/>
    </xf>
    <xf numFmtId="0" fontId="20" fillId="0" borderId="1" xfId="1" applyFont="1" applyBorder="1" applyAlignment="1">
      <alignment horizontal="center"/>
    </xf>
    <xf numFmtId="0" fontId="26" fillId="0" borderId="1" xfId="1" applyFont="1" applyBorder="1" applyAlignment="1">
      <alignment horizontal="center" vertical="center" wrapText="1"/>
    </xf>
    <xf numFmtId="1" fontId="26" fillId="0" borderId="1" xfId="1" applyNumberFormat="1" applyFont="1" applyBorder="1" applyAlignment="1">
      <alignment horizontal="center" vertical="center" wrapText="1"/>
    </xf>
    <xf numFmtId="9" fontId="26" fillId="0" borderId="1" xfId="1" applyNumberFormat="1" applyFont="1" applyBorder="1" applyAlignment="1">
      <alignment horizontal="center" vertical="center" wrapText="1"/>
    </xf>
    <xf numFmtId="0" fontId="15" fillId="0" borderId="0" xfId="3" applyFont="1" applyAlignment="1">
      <alignment horizontal="center"/>
    </xf>
    <xf numFmtId="0" fontId="26" fillId="0" borderId="1" xfId="0" applyFont="1" applyBorder="1" applyAlignment="1">
      <alignment horizontal="left" vertical="center" wrapText="1"/>
    </xf>
    <xf numFmtId="0" fontId="26" fillId="0" borderId="1" xfId="1" applyFont="1" applyBorder="1" applyAlignment="1">
      <alignment horizontal="left" wrapText="1"/>
    </xf>
    <xf numFmtId="2" fontId="26" fillId="0" borderId="1" xfId="1" applyNumberFormat="1" applyFont="1" applyBorder="1" applyAlignment="1">
      <alignment horizontal="center" vertical="center" wrapText="1"/>
    </xf>
    <xf numFmtId="0" fontId="27" fillId="0" borderId="1" xfId="0" applyFont="1" applyBorder="1" applyAlignment="1">
      <alignment horizontal="left" wrapText="1"/>
    </xf>
    <xf numFmtId="0" fontId="27" fillId="0" borderId="1" xfId="0" applyFont="1" applyBorder="1" applyAlignment="1">
      <alignment horizontal="center" vertical="center" wrapText="1"/>
    </xf>
    <xf numFmtId="2" fontId="27" fillId="0" borderId="1" xfId="0" applyNumberFormat="1" applyFont="1" applyBorder="1" applyAlignment="1">
      <alignment horizontal="center" wrapText="1"/>
    </xf>
    <xf numFmtId="10" fontId="26" fillId="0" borderId="1" xfId="1" applyNumberFormat="1" applyFont="1" applyBorder="1" applyAlignment="1">
      <alignment horizontal="left" vertical="center" wrapText="1"/>
    </xf>
    <xf numFmtId="1" fontId="27" fillId="0" borderId="1" xfId="0" applyNumberFormat="1" applyFont="1" applyBorder="1" applyAlignment="1">
      <alignment horizontal="center" wrapText="1"/>
    </xf>
    <xf numFmtId="0" fontId="27" fillId="0" borderId="1" xfId="0" applyFont="1" applyBorder="1" applyAlignment="1">
      <alignment horizontal="center" wrapText="1"/>
    </xf>
    <xf numFmtId="0" fontId="20" fillId="0" borderId="1" xfId="1" applyFont="1" applyBorder="1" applyAlignment="1">
      <alignment horizontal="center" vertical="center"/>
    </xf>
    <xf numFmtId="164" fontId="26" fillId="0" borderId="1" xfId="1" applyNumberFormat="1" applyFont="1" applyBorder="1" applyAlignment="1">
      <alignment horizontal="center" vertical="center" wrapText="1"/>
    </xf>
    <xf numFmtId="165" fontId="26" fillId="0" borderId="1" xfId="1" applyNumberFormat="1" applyFont="1" applyBorder="1" applyAlignment="1">
      <alignment horizontal="center" vertical="center" wrapText="1"/>
    </xf>
    <xf numFmtId="0" fontId="15" fillId="0" borderId="1" xfId="1" applyFont="1" applyBorder="1" applyAlignment="1">
      <alignment horizontal="left" vertical="center" wrapText="1"/>
    </xf>
    <xf numFmtId="10" fontId="26" fillId="0" borderId="1" xfId="1" applyNumberFormat="1" applyFont="1" applyBorder="1" applyAlignment="1">
      <alignment horizontal="center" vertical="center" wrapText="1"/>
    </xf>
    <xf numFmtId="0" fontId="26" fillId="0" borderId="1" xfId="1" applyFont="1" applyBorder="1" applyAlignment="1">
      <alignment vertical="center" wrapText="1"/>
    </xf>
    <xf numFmtId="0" fontId="18" fillId="0" borderId="1" xfId="1" applyFont="1" applyBorder="1" applyAlignment="1">
      <alignment horizontal="center"/>
    </xf>
    <xf numFmtId="0" fontId="26" fillId="0" borderId="1" xfId="0" applyFont="1" applyBorder="1" applyAlignment="1">
      <alignment wrapText="1"/>
    </xf>
    <xf numFmtId="0" fontId="26" fillId="0" borderId="2" xfId="1" applyFont="1" applyBorder="1" applyAlignment="1">
      <alignment horizontal="center" wrapText="1"/>
    </xf>
    <xf numFmtId="0" fontId="26" fillId="0" borderId="3" xfId="1" applyFont="1" applyBorder="1" applyAlignment="1">
      <alignment horizontal="center" wrapText="1"/>
    </xf>
    <xf numFmtId="0" fontId="15" fillId="0" borderId="0" xfId="2" applyFont="1" applyAlignment="1">
      <alignment horizontal="left" vertical="center"/>
    </xf>
    <xf numFmtId="0" fontId="16" fillId="0" borderId="0" xfId="0" applyFont="1" applyAlignment="1">
      <alignment horizontal="left" vertical="center"/>
    </xf>
    <xf numFmtId="0" fontId="16" fillId="0" borderId="0" xfId="0" applyFont="1"/>
    <xf numFmtId="0" fontId="0" fillId="0" borderId="0" xfId="0"/>
    <xf numFmtId="0" fontId="0" fillId="0" borderId="0" xfId="0" applyAlignment="1">
      <alignment horizontal="left" vertical="center"/>
    </xf>
    <xf numFmtId="0" fontId="15" fillId="0" borderId="0" xfId="3" applyFont="1" applyAlignment="1">
      <alignment horizontal="left"/>
    </xf>
    <xf numFmtId="0" fontId="0" fillId="0" borderId="0" xfId="0" applyAlignment="1">
      <alignment horizontal="left"/>
    </xf>
    <xf numFmtId="0" fontId="26" fillId="0" borderId="1" xfId="1" applyFont="1" applyBorder="1" applyAlignment="1">
      <alignment horizontal="center"/>
    </xf>
    <xf numFmtId="0" fontId="26" fillId="0" borderId="1" xfId="0" applyFont="1" applyBorder="1" applyAlignment="1">
      <alignment horizontal="center"/>
    </xf>
    <xf numFmtId="0" fontId="33" fillId="0" borderId="5" xfId="0" applyFont="1" applyBorder="1"/>
    <xf numFmtId="0" fontId="33" fillId="0" borderId="6" xfId="0" applyFont="1" applyBorder="1"/>
    <xf numFmtId="0" fontId="31" fillId="0" borderId="9" xfId="1" applyFont="1" applyBorder="1" applyAlignment="1">
      <alignment horizontal="center"/>
    </xf>
    <xf numFmtId="0" fontId="32" fillId="0" borderId="9" xfId="1" applyFont="1" applyBorder="1" applyAlignment="1">
      <alignment horizontal="left" vertical="center" wrapText="1"/>
    </xf>
    <xf numFmtId="0" fontId="32" fillId="0" borderId="9" xfId="1" applyFont="1" applyBorder="1" applyAlignment="1">
      <alignment horizontal="center" vertical="center"/>
    </xf>
    <xf numFmtId="1" fontId="26" fillId="0" borderId="9" xfId="1" applyNumberFormat="1" applyFont="1" applyBorder="1" applyAlignment="1">
      <alignment horizontal="center" vertical="center"/>
    </xf>
    <xf numFmtId="9" fontId="26" fillId="0" borderId="9" xfId="1" applyNumberFormat="1" applyFont="1" applyBorder="1" applyAlignment="1">
      <alignment horizontal="center" vertical="center"/>
    </xf>
    <xf numFmtId="0" fontId="21" fillId="0" borderId="0" xfId="2" applyFont="1" applyAlignment="1">
      <alignment horizontal="left" vertical="center"/>
    </xf>
    <xf numFmtId="0" fontId="21" fillId="0" borderId="0" xfId="3" applyFont="1" applyAlignment="1">
      <alignment horizontal="center"/>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1" xfId="1" applyFont="1" applyBorder="1" applyAlignment="1">
      <alignment horizontal="center"/>
    </xf>
    <xf numFmtId="0" fontId="32" fillId="0" borderId="1" xfId="1" applyFont="1" applyBorder="1" applyAlignment="1">
      <alignment horizontal="center" vertical="center" wrapText="1"/>
    </xf>
    <xf numFmtId="0" fontId="26" fillId="0" borderId="9" xfId="0" applyFont="1" applyBorder="1" applyAlignment="1">
      <alignment horizontal="left" vertical="center" wrapText="1"/>
    </xf>
    <xf numFmtId="0" fontId="32" fillId="0" borderId="9" xfId="1" applyFont="1" applyBorder="1" applyAlignment="1">
      <alignment horizontal="left"/>
    </xf>
    <xf numFmtId="0" fontId="32" fillId="0" borderId="9" xfId="1" applyFont="1" applyBorder="1" applyAlignment="1">
      <alignment horizontal="left" vertical="center"/>
    </xf>
    <xf numFmtId="0" fontId="32" fillId="0" borderId="9" xfId="1" applyFont="1" applyBorder="1" applyAlignment="1">
      <alignment horizontal="left" wrapText="1"/>
    </xf>
    <xf numFmtId="0" fontId="33" fillId="0" borderId="9" xfId="0" applyFont="1" applyBorder="1" applyAlignment="1">
      <alignment horizontal="left" wrapText="1"/>
    </xf>
    <xf numFmtId="0" fontId="32" fillId="0" borderId="14" xfId="1" applyFont="1" applyBorder="1" applyAlignment="1">
      <alignment horizontal="left"/>
    </xf>
    <xf numFmtId="0" fontId="32" fillId="0" borderId="15" xfId="1" applyFont="1" applyBorder="1" applyAlignment="1">
      <alignment horizontal="left"/>
    </xf>
    <xf numFmtId="0" fontId="32" fillId="0" borderId="21" xfId="1" applyFont="1" applyBorder="1" applyAlignment="1">
      <alignment horizontal="left"/>
    </xf>
    <xf numFmtId="2" fontId="26" fillId="0" borderId="9" xfId="1" applyNumberFormat="1" applyFont="1" applyBorder="1" applyAlignment="1">
      <alignment horizontal="center" vertical="center" wrapText="1"/>
    </xf>
    <xf numFmtId="166" fontId="26" fillId="0" borderId="9" xfId="1" applyNumberFormat="1" applyFont="1" applyBorder="1" applyAlignment="1">
      <alignment horizontal="center" vertical="center" wrapText="1"/>
    </xf>
    <xf numFmtId="0" fontId="32" fillId="0" borderId="13" xfId="1" applyFont="1" applyBorder="1" applyAlignment="1">
      <alignment horizontal="left"/>
    </xf>
    <xf numFmtId="0" fontId="32" fillId="0" borderId="16" xfId="1" applyFont="1" applyBorder="1" applyAlignment="1">
      <alignment horizontal="left"/>
    </xf>
    <xf numFmtId="0" fontId="32" fillId="0" borderId="17" xfId="1" applyFont="1" applyBorder="1" applyAlignment="1">
      <alignment horizontal="left"/>
    </xf>
    <xf numFmtId="0" fontId="33" fillId="0" borderId="9" xfId="0" applyFont="1" applyBorder="1" applyAlignment="1">
      <alignment horizontal="left" vertical="center" wrapText="1"/>
    </xf>
    <xf numFmtId="0" fontId="31" fillId="0" borderId="7" xfId="1" applyFont="1" applyBorder="1" applyAlignment="1">
      <alignment horizontal="center"/>
    </xf>
    <xf numFmtId="0" fontId="31" fillId="0" borderId="10" xfId="1" applyFont="1" applyBorder="1" applyAlignment="1">
      <alignment horizontal="center"/>
    </xf>
    <xf numFmtId="0" fontId="31" fillId="0" borderId="12" xfId="1" applyFont="1" applyBorder="1" applyAlignment="1">
      <alignment horizontal="center"/>
    </xf>
    <xf numFmtId="10" fontId="32" fillId="0" borderId="0" xfId="1" applyNumberFormat="1" applyFont="1" applyAlignment="1">
      <alignment horizontal="left" vertical="center" wrapText="1"/>
    </xf>
    <xf numFmtId="10" fontId="32" fillId="0" borderId="18" xfId="1" applyNumberFormat="1" applyFont="1" applyBorder="1" applyAlignment="1">
      <alignment horizontal="left" vertical="center" wrapText="1"/>
    </xf>
    <xf numFmtId="10" fontId="32" fillId="0" borderId="22" xfId="1" applyNumberFormat="1" applyFont="1" applyBorder="1" applyAlignment="1">
      <alignment horizontal="left" vertical="center" wrapText="1"/>
    </xf>
    <xf numFmtId="10" fontId="32" fillId="0" borderId="20" xfId="1" applyNumberFormat="1" applyFont="1" applyBorder="1" applyAlignment="1">
      <alignment horizontal="left" vertical="center" wrapText="1"/>
    </xf>
    <xf numFmtId="1" fontId="26" fillId="0" borderId="10" xfId="1" applyNumberFormat="1" applyFont="1" applyBorder="1" applyAlignment="1">
      <alignment horizontal="center" vertical="center" wrapText="1"/>
    </xf>
    <xf numFmtId="1" fontId="26" fillId="0" borderId="12" xfId="1" applyNumberFormat="1" applyFont="1" applyBorder="1" applyAlignment="1">
      <alignment horizontal="center" vertical="center" wrapText="1"/>
    </xf>
    <xf numFmtId="0" fontId="32" fillId="0" borderId="25" xfId="1" applyFont="1" applyBorder="1" applyAlignment="1">
      <alignment horizontal="left" wrapText="1"/>
    </xf>
    <xf numFmtId="0" fontId="32" fillId="0" borderId="26" xfId="1" applyFont="1" applyBorder="1" applyAlignment="1">
      <alignment horizontal="left" wrapText="1"/>
    </xf>
    <xf numFmtId="0" fontId="32" fillId="0" borderId="5" xfId="1" applyFont="1" applyBorder="1" applyAlignment="1">
      <alignment horizontal="left" vertical="center" wrapText="1"/>
    </xf>
    <xf numFmtId="0" fontId="32" fillId="0" borderId="6" xfId="1" applyFont="1" applyBorder="1" applyAlignment="1">
      <alignment horizontal="left" vertical="center" wrapText="1"/>
    </xf>
    <xf numFmtId="0" fontId="32" fillId="0" borderId="0" xfId="1" applyFont="1" applyAlignment="1">
      <alignment horizontal="left" vertical="center" wrapText="1"/>
    </xf>
    <xf numFmtId="0" fontId="32" fillId="0" borderId="18" xfId="1" applyFont="1" applyBorder="1" applyAlignment="1">
      <alignment horizontal="left" vertical="center" wrapText="1"/>
    </xf>
    <xf numFmtId="1" fontId="26" fillId="0" borderId="7" xfId="1" applyNumberFormat="1" applyFont="1" applyBorder="1" applyAlignment="1">
      <alignment horizontal="center" vertical="center" wrapText="1"/>
    </xf>
    <xf numFmtId="0" fontId="32" fillId="0" borderId="23" xfId="1" applyFont="1" applyBorder="1" applyAlignment="1">
      <alignment horizontal="left"/>
    </xf>
    <xf numFmtId="0" fontId="31" fillId="0" borderId="9" xfId="1" applyFont="1" applyBorder="1" applyAlignment="1">
      <alignment horizontal="center" vertical="center"/>
    </xf>
    <xf numFmtId="0" fontId="26" fillId="0" borderId="9" xfId="1" applyFont="1" applyBorder="1" applyAlignment="1">
      <alignment horizontal="left" vertical="center" wrapText="1"/>
    </xf>
    <xf numFmtId="0" fontId="32" fillId="0" borderId="23" xfId="1" applyFont="1" applyBorder="1" applyAlignment="1">
      <alignment horizontal="left" vertical="center" wrapText="1"/>
    </xf>
    <xf numFmtId="0" fontId="32" fillId="0" borderId="9" xfId="1" applyFont="1" applyBorder="1" applyAlignment="1">
      <alignment horizontal="center"/>
    </xf>
    <xf numFmtId="9" fontId="26" fillId="0" borderId="9" xfId="1" applyNumberFormat="1" applyFont="1" applyBorder="1" applyAlignment="1">
      <alignment horizontal="center" vertical="center" wrapText="1"/>
    </xf>
    <xf numFmtId="164" fontId="26" fillId="0" borderId="9" xfId="1" applyNumberFormat="1" applyFont="1" applyBorder="1" applyAlignment="1">
      <alignment horizontal="center" vertical="center" wrapText="1"/>
    </xf>
    <xf numFmtId="0" fontId="32" fillId="0" borderId="9" xfId="1" applyFont="1" applyBorder="1" applyAlignment="1">
      <alignment horizontal="center" vertical="center" wrapText="1"/>
    </xf>
    <xf numFmtId="0" fontId="32" fillId="0" borderId="13" xfId="1" applyFont="1" applyBorder="1" applyAlignment="1">
      <alignment horizontal="left" vertical="center"/>
    </xf>
    <xf numFmtId="0" fontId="32" fillId="0" borderId="16" xfId="1" applyFont="1" applyBorder="1" applyAlignment="1">
      <alignment horizontal="left" vertical="center"/>
    </xf>
    <xf numFmtId="0" fontId="32" fillId="0" borderId="17" xfId="1" applyFont="1" applyBorder="1" applyAlignment="1">
      <alignment horizontal="left" vertical="center"/>
    </xf>
    <xf numFmtId="2" fontId="26" fillId="0" borderId="9" xfId="1" applyNumberFormat="1" applyFont="1" applyBorder="1" applyAlignment="1">
      <alignment horizontal="center" vertical="center"/>
    </xf>
    <xf numFmtId="1" fontId="26" fillId="0" borderId="9" xfId="1" applyNumberFormat="1" applyFont="1" applyBorder="1" applyAlignment="1">
      <alignment horizontal="center" vertical="center" wrapText="1"/>
    </xf>
    <xf numFmtId="165" fontId="26" fillId="0" borderId="9" xfId="1" applyNumberFormat="1" applyFont="1" applyBorder="1" applyAlignment="1">
      <alignment horizontal="center" vertical="center" wrapText="1"/>
    </xf>
    <xf numFmtId="10" fontId="26" fillId="0" borderId="9" xfId="1" applyNumberFormat="1" applyFont="1" applyBorder="1" applyAlignment="1">
      <alignment horizontal="center" vertical="center" wrapText="1"/>
    </xf>
    <xf numFmtId="0" fontId="32" fillId="0" borderId="9" xfId="1" applyFont="1" applyBorder="1" applyAlignment="1">
      <alignment vertical="center" wrapText="1"/>
    </xf>
    <xf numFmtId="0" fontId="26" fillId="0" borderId="9" xfId="1" applyFont="1" applyBorder="1" applyAlignment="1">
      <alignment horizontal="center" vertical="center" wrapText="1"/>
    </xf>
    <xf numFmtId="0" fontId="33" fillId="0" borderId="9" xfId="0" applyFont="1" applyBorder="1"/>
    <xf numFmtId="0" fontId="21" fillId="0" borderId="14" xfId="1" applyFont="1" applyBorder="1" applyAlignment="1">
      <alignment horizontal="left" vertical="center" wrapText="1"/>
    </xf>
    <xf numFmtId="0" fontId="21" fillId="0" borderId="15" xfId="1" applyFont="1" applyBorder="1" applyAlignment="1">
      <alignment horizontal="left" vertical="center" wrapText="1"/>
    </xf>
    <xf numFmtId="0" fontId="21" fillId="0" borderId="21" xfId="1" applyFont="1" applyBorder="1" applyAlignment="1">
      <alignment horizontal="left" vertical="center" wrapText="1"/>
    </xf>
    <xf numFmtId="0" fontId="32" fillId="0" borderId="14" xfId="1" applyFont="1" applyBorder="1" applyAlignment="1">
      <alignment horizontal="left" vertical="center" wrapText="1"/>
    </xf>
    <xf numFmtId="0" fontId="32" fillId="0" borderId="15" xfId="1" applyFont="1" applyBorder="1" applyAlignment="1">
      <alignment horizontal="left" vertical="center" wrapText="1"/>
    </xf>
    <xf numFmtId="0" fontId="32" fillId="0" borderId="21" xfId="1" applyFont="1" applyBorder="1" applyAlignment="1">
      <alignment horizontal="left" vertical="center" wrapText="1"/>
    </xf>
    <xf numFmtId="0" fontId="26" fillId="0" borderId="9" xfId="1" applyFont="1" applyBorder="1" applyAlignment="1">
      <alignment horizontal="center" vertical="center"/>
    </xf>
    <xf numFmtId="0" fontId="33" fillId="0" borderId="9" xfId="0" applyFont="1" applyBorder="1" applyAlignment="1">
      <alignment horizontal="center"/>
    </xf>
    <xf numFmtId="0" fontId="32" fillId="0" borderId="8" xfId="1" applyFont="1" applyBorder="1" applyAlignment="1">
      <alignment horizontal="left" vertical="center" wrapText="1"/>
    </xf>
    <xf numFmtId="0" fontId="32" fillId="0" borderId="28" xfId="1" applyFont="1" applyBorder="1" applyAlignment="1">
      <alignment horizontal="left" vertical="center" wrapText="1"/>
    </xf>
    <xf numFmtId="0" fontId="32" fillId="0" borderId="29" xfId="1" applyFont="1" applyBorder="1" applyAlignment="1">
      <alignment horizontal="left" vertical="center" wrapText="1"/>
    </xf>
    <xf numFmtId="0" fontId="26" fillId="0" borderId="9" xfId="1" applyFont="1" applyBorder="1" applyAlignment="1">
      <alignment horizontal="center"/>
    </xf>
    <xf numFmtId="0" fontId="26" fillId="0" borderId="9" xfId="0" applyFont="1" applyBorder="1" applyAlignment="1">
      <alignment horizontal="center"/>
    </xf>
    <xf numFmtId="0" fontId="38" fillId="0" borderId="9" xfId="0" applyFont="1" applyBorder="1"/>
    <xf numFmtId="0" fontId="30" fillId="0" borderId="0" xfId="0" applyFont="1" applyAlignment="1">
      <alignment horizontal="left" vertical="center"/>
    </xf>
    <xf numFmtId="0" fontId="30" fillId="0" borderId="0" xfId="0" applyFont="1"/>
    <xf numFmtId="0" fontId="33" fillId="0" borderId="9" xfId="0" applyFont="1" applyBorder="1" applyAlignment="1">
      <alignment vertical="center" wrapText="1"/>
    </xf>
    <xf numFmtId="0" fontId="32" fillId="0" borderId="14" xfId="1" applyFont="1" applyBorder="1" applyAlignment="1">
      <alignment horizontal="left" vertical="center"/>
    </xf>
    <xf numFmtId="0" fontId="32" fillId="0" borderId="15" xfId="1" applyFont="1" applyBorder="1" applyAlignment="1">
      <alignment horizontal="left" vertical="center"/>
    </xf>
    <xf numFmtId="0" fontId="32" fillId="0" borderId="21" xfId="1" applyFont="1" applyBorder="1" applyAlignment="1">
      <alignment horizontal="left" vertical="center"/>
    </xf>
    <xf numFmtId="0" fontId="5" fillId="0" borderId="0" xfId="2" applyFont="1" applyAlignment="1">
      <alignment horizontal="left" vertical="center"/>
    </xf>
    <xf numFmtId="0" fontId="5" fillId="0" borderId="0" xfId="3" applyFont="1" applyAlignment="1">
      <alignment horizontal="center"/>
    </xf>
    <xf numFmtId="10" fontId="32" fillId="0" borderId="9" xfId="1" applyNumberFormat="1" applyFont="1" applyBorder="1" applyAlignment="1">
      <alignment horizontal="left" vertical="center" wrapText="1"/>
    </xf>
    <xf numFmtId="0" fontId="32" fillId="0" borderId="14" xfId="1" applyFont="1" applyBorder="1" applyAlignment="1">
      <alignment horizontal="left" wrapText="1"/>
    </xf>
    <xf numFmtId="0" fontId="32" fillId="0" borderId="31" xfId="1" applyFont="1" applyBorder="1" applyAlignment="1">
      <alignment horizontal="left" wrapText="1"/>
    </xf>
    <xf numFmtId="0" fontId="31" fillId="0" borderId="8" xfId="1" applyFont="1" applyBorder="1" applyAlignment="1">
      <alignment horizontal="center"/>
    </xf>
    <xf numFmtId="0" fontId="31" fillId="0" borderId="13" xfId="1" applyFont="1" applyBorder="1" applyAlignment="1">
      <alignment horizontal="center"/>
    </xf>
    <xf numFmtId="0" fontId="32" fillId="0" borderId="7" xfId="1" applyFont="1" applyBorder="1" applyAlignment="1">
      <alignment horizontal="center" vertical="center" wrapText="1"/>
    </xf>
    <xf numFmtId="0" fontId="38" fillId="0" borderId="12" xfId="0" applyFont="1" applyBorder="1"/>
    <xf numFmtId="0" fontId="32" fillId="0" borderId="7" xfId="1" applyFont="1" applyBorder="1" applyAlignment="1">
      <alignment horizontal="center"/>
    </xf>
    <xf numFmtId="0" fontId="32" fillId="0" borderId="12" xfId="1" applyFont="1" applyBorder="1" applyAlignment="1">
      <alignment horizontal="center" vertical="center" wrapText="1"/>
    </xf>
    <xf numFmtId="0" fontId="26" fillId="0" borderId="8" xfId="1" applyFont="1" applyBorder="1" applyAlignment="1">
      <alignment horizontal="center"/>
    </xf>
    <xf numFmtId="0" fontId="26" fillId="0" borderId="28" xfId="1" applyFont="1" applyBorder="1" applyAlignment="1">
      <alignment horizontal="center"/>
    </xf>
    <xf numFmtId="0" fontId="26" fillId="0" borderId="30" xfId="0" applyFont="1" applyBorder="1" applyAlignment="1">
      <alignment horizontal="center"/>
    </xf>
    <xf numFmtId="1" fontId="42" fillId="0" borderId="9" xfId="1" applyNumberFormat="1" applyFont="1" applyBorder="1" applyAlignment="1">
      <alignment horizontal="center" vertical="center"/>
    </xf>
    <xf numFmtId="0" fontId="42" fillId="0" borderId="1" xfId="1" applyFont="1" applyBorder="1" applyAlignment="1">
      <alignment horizontal="center"/>
    </xf>
    <xf numFmtId="0" fontId="42" fillId="0" borderId="1" xfId="1" applyFont="1" applyBorder="1" applyAlignment="1">
      <alignment horizontal="center" wrapText="1"/>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1" xfId="1" applyFont="1" applyBorder="1" applyAlignment="1">
      <alignment horizontal="center"/>
    </xf>
    <xf numFmtId="0" fontId="41" fillId="0" borderId="1" xfId="1" applyFont="1" applyBorder="1" applyAlignment="1">
      <alignment horizontal="center" vertical="center" wrapText="1"/>
    </xf>
    <xf numFmtId="0" fontId="40" fillId="0" borderId="2" xfId="1" applyFont="1" applyBorder="1"/>
    <xf numFmtId="0" fontId="40" fillId="0" borderId="3" xfId="1" applyFont="1" applyBorder="1"/>
    <xf numFmtId="0" fontId="41" fillId="0" borderId="9" xfId="1" applyFont="1" applyBorder="1" applyAlignment="1">
      <alignment horizontal="left"/>
    </xf>
    <xf numFmtId="2" fontId="42" fillId="0" borderId="9" xfId="1" applyNumberFormat="1" applyFont="1" applyBorder="1" applyAlignment="1">
      <alignment horizontal="center" vertical="center" wrapText="1"/>
    </xf>
    <xf numFmtId="0" fontId="41" fillId="0" borderId="9" xfId="1" applyFont="1" applyBorder="1" applyAlignment="1">
      <alignment horizontal="left" vertical="center" wrapText="1"/>
    </xf>
    <xf numFmtId="0" fontId="41" fillId="0" borderId="9" xfId="1" applyFont="1" applyBorder="1" applyAlignment="1">
      <alignment horizontal="left" vertical="center"/>
    </xf>
    <xf numFmtId="0" fontId="32" fillId="0" borderId="7" xfId="1" applyFont="1" applyBorder="1" applyAlignment="1">
      <alignment horizontal="left" vertical="center" wrapText="1"/>
    </xf>
    <xf numFmtId="0" fontId="32" fillId="0" borderId="10" xfId="1" applyFont="1" applyBorder="1" applyAlignment="1">
      <alignment horizontal="left" vertical="center" wrapText="1"/>
    </xf>
    <xf numFmtId="0" fontId="32" fillId="0" borderId="12" xfId="1" applyFont="1" applyBorder="1" applyAlignment="1">
      <alignment horizontal="left" vertical="center" wrapText="1"/>
    </xf>
    <xf numFmtId="165" fontId="42" fillId="0" borderId="9" xfId="1" applyNumberFormat="1" applyFont="1" applyBorder="1" applyAlignment="1">
      <alignment horizontal="center" vertical="center" wrapText="1"/>
    </xf>
    <xf numFmtId="0" fontId="15" fillId="0" borderId="9" xfId="1" applyFont="1" applyBorder="1" applyAlignment="1">
      <alignment horizontal="left" vertical="center" wrapText="1"/>
    </xf>
    <xf numFmtId="0" fontId="26" fillId="0" borderId="8" xfId="1" applyFont="1" applyBorder="1" applyAlignment="1">
      <alignment horizontal="left" vertical="center" wrapText="1"/>
    </xf>
    <xf numFmtId="0" fontId="26" fillId="0" borderId="30" xfId="1" applyFont="1" applyBorder="1" applyAlignment="1">
      <alignment horizontal="left" vertical="center" wrapText="1"/>
    </xf>
    <xf numFmtId="0" fontId="26" fillId="0" borderId="13" xfId="1" applyFont="1" applyBorder="1" applyAlignment="1">
      <alignment horizontal="left" vertical="center" wrapText="1"/>
    </xf>
    <xf numFmtId="0" fontId="26" fillId="0" borderId="33" xfId="1" applyFont="1" applyBorder="1" applyAlignment="1">
      <alignment horizontal="left" vertical="center" wrapText="1"/>
    </xf>
    <xf numFmtId="0" fontId="40" fillId="0" borderId="9" xfId="1" applyFont="1" applyBorder="1" applyAlignment="1">
      <alignment horizontal="center"/>
    </xf>
    <xf numFmtId="0" fontId="41" fillId="0" borderId="9" xfId="1" applyFont="1" applyBorder="1" applyAlignment="1">
      <alignment horizontal="center" vertical="center" wrapText="1"/>
    </xf>
    <xf numFmtId="0" fontId="41" fillId="0" borderId="9" xfId="1" applyFont="1" applyBorder="1" applyAlignment="1">
      <alignment horizontal="center"/>
    </xf>
    <xf numFmtId="0" fontId="42" fillId="0" borderId="9" xfId="1" applyFont="1" applyBorder="1" applyAlignment="1">
      <alignment horizontal="center"/>
    </xf>
    <xf numFmtId="1" fontId="42" fillId="0" borderId="9" xfId="1" applyNumberFormat="1" applyFont="1" applyBorder="1" applyAlignment="1">
      <alignment horizontal="center" vertical="center" wrapText="1"/>
    </xf>
    <xf numFmtId="0" fontId="31" fillId="0" borderId="1" xfId="1" applyFont="1" applyBorder="1"/>
    <xf numFmtId="0" fontId="32" fillId="0" borderId="1" xfId="1"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3" fillId="0" borderId="1" xfId="0" applyFont="1" applyBorder="1"/>
    <xf numFmtId="0" fontId="31" fillId="0" borderId="1" xfId="1" applyFont="1" applyBorder="1" applyAlignment="1">
      <alignment horizontal="center"/>
    </xf>
    <xf numFmtId="1" fontId="26" fillId="0" borderId="1" xfId="1" applyNumberFormat="1" applyFont="1" applyBorder="1" applyAlignment="1">
      <alignment horizontal="center" vertical="center"/>
    </xf>
    <xf numFmtId="9" fontId="26" fillId="0" borderId="1" xfId="1" applyNumberFormat="1" applyFont="1" applyBorder="1" applyAlignment="1">
      <alignment horizontal="center" vertical="center"/>
    </xf>
    <xf numFmtId="0" fontId="5" fillId="0" borderId="0" xfId="3" applyFont="1" applyAlignment="1">
      <alignment horizontal="center" wrapText="1"/>
    </xf>
    <xf numFmtId="0" fontId="32" fillId="0" borderId="1" xfId="1" applyFont="1" applyBorder="1" applyAlignment="1">
      <alignment horizontal="left"/>
    </xf>
    <xf numFmtId="0" fontId="32" fillId="0" borderId="1" xfId="1" applyFont="1" applyBorder="1" applyAlignment="1">
      <alignment horizontal="left" vertical="center"/>
    </xf>
    <xf numFmtId="168" fontId="26" fillId="0" borderId="1" xfId="1" applyNumberFormat="1" applyFont="1" applyBorder="1" applyAlignment="1">
      <alignment horizontal="center" vertical="center" wrapText="1"/>
    </xf>
    <xf numFmtId="10" fontId="27" fillId="0" borderId="1" xfId="1" applyNumberFormat="1" applyFont="1" applyBorder="1" applyAlignment="1">
      <alignment horizontal="center" wrapText="1"/>
    </xf>
    <xf numFmtId="0" fontId="33" fillId="0" borderId="1" xfId="0" applyFont="1" applyBorder="1" applyAlignment="1">
      <alignment horizontal="center" wrapText="1"/>
    </xf>
    <xf numFmtId="0" fontId="32" fillId="0" borderId="1" xfId="1" applyFont="1" applyBorder="1" applyAlignment="1">
      <alignment horizontal="left" wrapText="1"/>
    </xf>
    <xf numFmtId="0" fontId="33" fillId="0" borderId="1" xfId="0" applyFont="1" applyBorder="1" applyAlignment="1">
      <alignment horizontal="left" wrapText="1"/>
    </xf>
    <xf numFmtId="0" fontId="32" fillId="0" borderId="1" xfId="1" applyFont="1" applyBorder="1" applyAlignment="1">
      <alignment horizontal="center" vertical="center"/>
    </xf>
    <xf numFmtId="0" fontId="33" fillId="0" borderId="1" xfId="0" applyFont="1" applyBorder="1" applyAlignment="1">
      <alignment horizontal="center" vertical="center"/>
    </xf>
    <xf numFmtId="1" fontId="27" fillId="0" borderId="1" xfId="1" applyNumberFormat="1" applyFont="1" applyBorder="1" applyAlignment="1">
      <alignment horizontal="center" vertical="center"/>
    </xf>
    <xf numFmtId="10" fontId="32" fillId="0" borderId="1" xfId="1" applyNumberFormat="1" applyFont="1" applyBorder="1" applyAlignment="1">
      <alignment horizontal="left" vertical="center" wrapText="1"/>
    </xf>
    <xf numFmtId="0" fontId="31" fillId="0" borderId="1" xfId="1" applyFont="1" applyBorder="1" applyAlignment="1">
      <alignment horizontal="center" vertical="center"/>
    </xf>
    <xf numFmtId="0" fontId="32" fillId="0" borderId="32" xfId="1" applyFont="1" applyBorder="1" applyAlignment="1">
      <alignment horizontal="left" wrapText="1"/>
    </xf>
    <xf numFmtId="0" fontId="32" fillId="0" borderId="1" xfId="1" applyFont="1" applyBorder="1" applyAlignment="1">
      <alignment horizontal="center" wrapText="1"/>
    </xf>
    <xf numFmtId="0" fontId="32" fillId="0" borderId="2" xfId="1" applyFont="1" applyBorder="1" applyAlignment="1">
      <alignment horizontal="left" vertical="center" wrapText="1"/>
    </xf>
    <xf numFmtId="0" fontId="32" fillId="0" borderId="19" xfId="1" applyFont="1" applyBorder="1" applyAlignment="1">
      <alignment horizontal="left" vertical="center" wrapText="1"/>
    </xf>
    <xf numFmtId="0" fontId="32" fillId="0" borderId="3" xfId="1" applyFont="1" applyBorder="1" applyAlignment="1">
      <alignment horizontal="left" vertical="center" wrapText="1"/>
    </xf>
    <xf numFmtId="0" fontId="21" fillId="0" borderId="1" xfId="1" applyFont="1" applyBorder="1" applyAlignment="1">
      <alignment horizontal="left" vertical="center" wrapText="1"/>
    </xf>
    <xf numFmtId="0" fontId="32" fillId="0" borderId="1" xfId="1" applyFont="1" applyBorder="1" applyAlignment="1">
      <alignment vertical="center" wrapText="1"/>
    </xf>
    <xf numFmtId="0" fontId="26" fillId="0" borderId="1" xfId="1" applyFont="1" applyBorder="1" applyAlignment="1">
      <alignment horizontal="center" vertical="center"/>
    </xf>
    <xf numFmtId="0" fontId="33" fillId="0" borderId="1" xfId="0" applyFont="1" applyBorder="1" applyAlignment="1">
      <alignment horizontal="center"/>
    </xf>
    <xf numFmtId="0" fontId="26" fillId="0" borderId="1" xfId="1" applyFont="1" applyBorder="1" applyAlignment="1">
      <alignment horizontal="left" vertical="center"/>
    </xf>
    <xf numFmtId="0" fontId="38" fillId="0" borderId="1" xfId="0" applyFont="1" applyBorder="1"/>
    <xf numFmtId="0" fontId="31" fillId="0" borderId="2" xfId="1" applyFont="1" applyBorder="1"/>
    <xf numFmtId="0" fontId="31" fillId="0" borderId="3" xfId="1" applyFont="1" applyBorder="1"/>
    <xf numFmtId="0" fontId="32" fillId="0" borderId="32" xfId="1" applyFont="1" applyBorder="1" applyAlignment="1">
      <alignment horizontal="left" vertical="center" wrapText="1"/>
    </xf>
    <xf numFmtId="0" fontId="0" fillId="0" borderId="26" xfId="0" applyBorder="1" applyAlignment="1">
      <alignment vertical="center" wrapText="1"/>
    </xf>
    <xf numFmtId="2" fontId="26" fillId="0" borderId="1" xfId="1" applyNumberFormat="1" applyFont="1" applyBorder="1" applyAlignment="1">
      <alignment horizontal="center" vertical="center"/>
    </xf>
    <xf numFmtId="1" fontId="32" fillId="0" borderId="1" xfId="1" applyNumberFormat="1" applyFont="1" applyBorder="1" applyAlignment="1">
      <alignment horizontal="center" wrapText="1"/>
    </xf>
    <xf numFmtId="1" fontId="33" fillId="0" borderId="1" xfId="0" applyNumberFormat="1" applyFont="1" applyBorder="1" applyAlignment="1">
      <alignment horizontal="center" wrapText="1"/>
    </xf>
    <xf numFmtId="0" fontId="37" fillId="0" borderId="1" xfId="0" applyFont="1" applyBorder="1" applyAlignment="1">
      <alignment horizontal="center"/>
    </xf>
    <xf numFmtId="0" fontId="32" fillId="0" borderId="24" xfId="1" applyFont="1" applyBorder="1" applyAlignment="1">
      <alignment horizontal="left" vertical="center" wrapText="1"/>
    </xf>
    <xf numFmtId="0" fontId="32" fillId="0" borderId="27" xfId="1" applyFont="1" applyBorder="1" applyAlignment="1">
      <alignment horizontal="left" vertical="center" wrapText="1"/>
    </xf>
    <xf numFmtId="0" fontId="32" fillId="0" borderId="20" xfId="1" applyFont="1" applyBorder="1" applyAlignment="1">
      <alignment horizontal="left" vertical="center" wrapText="1"/>
    </xf>
    <xf numFmtId="9" fontId="32" fillId="0" borderId="1" xfId="1" applyNumberFormat="1" applyFont="1" applyBorder="1" applyAlignment="1">
      <alignment horizontal="center" vertical="center" wrapText="1"/>
    </xf>
    <xf numFmtId="10" fontId="32" fillId="0" borderId="1" xfId="1" applyNumberFormat="1" applyFont="1" applyBorder="1" applyAlignment="1">
      <alignment horizontal="center" vertical="center" wrapText="1"/>
    </xf>
    <xf numFmtId="1" fontId="27" fillId="0" borderId="1" xfId="1" applyNumberFormat="1" applyFont="1" applyBorder="1" applyAlignment="1">
      <alignment horizontal="center" vertical="center" wrapText="1"/>
    </xf>
    <xf numFmtId="0" fontId="46" fillId="0" borderId="1" xfId="1" applyFont="1" applyBorder="1" applyAlignment="1">
      <alignment horizontal="left" vertical="center" wrapText="1"/>
    </xf>
    <xf numFmtId="9" fontId="27" fillId="0" borderId="1" xfId="1" applyNumberFormat="1" applyFont="1" applyBorder="1" applyAlignment="1">
      <alignment horizontal="center" vertical="center"/>
    </xf>
    <xf numFmtId="0" fontId="27" fillId="0" borderId="1" xfId="1" applyFont="1" applyBorder="1" applyAlignment="1">
      <alignment horizontal="center"/>
    </xf>
    <xf numFmtId="0" fontId="37" fillId="0" borderId="1" xfId="0" applyFont="1" applyBorder="1"/>
    <xf numFmtId="0" fontId="26" fillId="0" borderId="32" xfId="1" applyFont="1" applyBorder="1" applyAlignment="1">
      <alignment horizontal="left" vertical="center" wrapText="1"/>
    </xf>
    <xf numFmtId="0" fontId="46" fillId="0" borderId="1" xfId="1" applyFont="1" applyBorder="1" applyAlignment="1">
      <alignment vertical="center" wrapText="1"/>
    </xf>
    <xf numFmtId="10" fontId="26" fillId="0" borderId="1" xfId="1" applyNumberFormat="1" applyFont="1" applyBorder="1" applyAlignment="1">
      <alignment horizontal="center" vertical="center"/>
    </xf>
    <xf numFmtId="2" fontId="26" fillId="0" borderId="2" xfId="1" applyNumberFormat="1" applyFont="1" applyBorder="1" applyAlignment="1">
      <alignment horizontal="center" vertical="center"/>
    </xf>
    <xf numFmtId="2" fontId="26" fillId="0" borderId="3" xfId="1" applyNumberFormat="1" applyFont="1" applyBorder="1" applyAlignment="1">
      <alignment horizontal="center" vertical="center"/>
    </xf>
    <xf numFmtId="0" fontId="5" fillId="0" borderId="35" xfId="3" applyFont="1" applyBorder="1" applyAlignment="1">
      <alignment horizontal="center"/>
    </xf>
    <xf numFmtId="0" fontId="37" fillId="0" borderId="1" xfId="0" applyFont="1" applyBorder="1" applyAlignment="1">
      <alignment horizontal="center" vertical="center"/>
    </xf>
    <xf numFmtId="0" fontId="0" fillId="0" borderId="26" xfId="0" applyBorder="1" applyAlignment="1">
      <alignment vertical="center"/>
    </xf>
    <xf numFmtId="0" fontId="5" fillId="0" borderId="0" xfId="3" applyFont="1" applyAlignment="1">
      <alignment horizontal="left"/>
    </xf>
    <xf numFmtId="0" fontId="32" fillId="0" borderId="32" xfId="1" applyFont="1" applyBorder="1" applyAlignment="1">
      <alignment horizontal="left" vertical="center"/>
    </xf>
    <xf numFmtId="0" fontId="27" fillId="0" borderId="1" xfId="0" applyFont="1" applyBorder="1"/>
    <xf numFmtId="0" fontId="34" fillId="0" borderId="1" xfId="1" applyFont="1" applyBorder="1" applyAlignment="1">
      <alignment horizontal="center"/>
    </xf>
    <xf numFmtId="0" fontId="26" fillId="0" borderId="1" xfId="1" applyFont="1" applyBorder="1" applyAlignment="1">
      <alignment horizontal="left"/>
    </xf>
    <xf numFmtId="0" fontId="34" fillId="0" borderId="1" xfId="1" applyFont="1" applyBorder="1" applyAlignment="1">
      <alignment horizontal="center" vertical="center"/>
    </xf>
    <xf numFmtId="0" fontId="26" fillId="0" borderId="1" xfId="0" applyFont="1" applyBorder="1"/>
    <xf numFmtId="0" fontId="34" fillId="0" borderId="1" xfId="1" applyFont="1" applyBorder="1"/>
    <xf numFmtId="0" fontId="0" fillId="0" borderId="1" xfId="0" applyBorder="1" applyAlignment="1">
      <alignment vertical="center" wrapText="1"/>
    </xf>
    <xf numFmtId="0" fontId="32" fillId="0" borderId="25" xfId="1" applyFont="1" applyBorder="1" applyAlignment="1">
      <alignment horizontal="left" vertical="center"/>
    </xf>
    <xf numFmtId="0" fontId="32" fillId="0" borderId="26" xfId="1" applyFont="1" applyBorder="1" applyAlignment="1">
      <alignment horizontal="left" vertical="center"/>
    </xf>
    <xf numFmtId="0" fontId="5" fillId="0" borderId="0" xfId="3" applyFont="1"/>
  </cellXfs>
  <cellStyles count="4">
    <cellStyle name="Normal" xfId="0" builtinId="0"/>
    <cellStyle name="Normal 3" xfId="2" xr:uid="{00000000-0005-0000-0000-000001000000}"/>
    <cellStyle name="Normal 4" xfId="3"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LUCRU%20INDICATORI%20DE%20PERFORMANTA\studiu%20ADIB%20IP\ip%20pdf%20finala_1\7poim%20BACAU_lucru%20IP%20AN%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au 21"/>
      <sheetName val="Bacau 2020"/>
      <sheetName val="Bacau 2019 (2)"/>
      <sheetName val="Bacau 2018 (2)"/>
      <sheetName val="Bacau"/>
      <sheetName val="proiect ip bacau"/>
      <sheetName val="Foaie1"/>
      <sheetName val="Foaie3"/>
      <sheetName val="Foaie2"/>
    </sheetNames>
    <sheetDataSet>
      <sheetData sheetId="0">
        <row r="202">
          <cell r="J202">
            <v>227</v>
          </cell>
        </row>
        <row r="207">
          <cell r="J207">
            <v>227</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3"/>
  <sheetViews>
    <sheetView tabSelected="1" zoomScaleNormal="100" workbookViewId="0">
      <selection activeCell="A4" sqref="A4:D4"/>
    </sheetView>
  </sheetViews>
  <sheetFormatPr defaultColWidth="9.109375" defaultRowHeight="15.6" x14ac:dyDescent="0.3"/>
  <cols>
    <col min="1" max="1" width="3.6640625" style="36" customWidth="1"/>
    <col min="2" max="2" width="14.5546875" style="36" customWidth="1"/>
    <col min="3" max="3" width="5.5546875" style="36" customWidth="1"/>
    <col min="4" max="4" width="6.6640625" style="111" customWidth="1"/>
    <col min="5" max="5" width="6" style="111" customWidth="1"/>
    <col min="6" max="6" width="6.44140625" style="111" customWidth="1"/>
    <col min="7" max="7" width="7" style="111" customWidth="1"/>
    <col min="8" max="8" width="7.6640625" style="111" customWidth="1"/>
    <col min="9" max="9" width="7" style="111" customWidth="1"/>
    <col min="10" max="10" width="8" style="111" customWidth="1"/>
    <col min="11" max="11" width="6.88671875" style="111" customWidth="1"/>
    <col min="12" max="12" width="7.5546875" style="111" customWidth="1"/>
    <col min="13" max="13" width="6.88671875" style="111" customWidth="1"/>
    <col min="14" max="14" width="7.44140625" style="111" customWidth="1"/>
    <col min="15" max="16" width="7.6640625" style="111" customWidth="1"/>
    <col min="17" max="17" width="6" style="111" customWidth="1"/>
    <col min="18" max="18" width="6.6640625" style="111" customWidth="1"/>
    <col min="19" max="19" width="6.44140625" style="111" customWidth="1"/>
    <col min="20" max="20" width="5.6640625" style="111" customWidth="1"/>
    <col min="21" max="16384" width="9.109375" style="36"/>
  </cols>
  <sheetData>
    <row r="1" spans="1:20" x14ac:dyDescent="0.3">
      <c r="A1" s="4" t="s">
        <v>186</v>
      </c>
      <c r="B1" s="27"/>
      <c r="C1" s="27"/>
      <c r="D1" s="35"/>
      <c r="E1" s="35"/>
      <c r="T1" s="112"/>
    </row>
    <row r="2" spans="1:20" x14ac:dyDescent="0.3">
      <c r="A2" s="363" t="s">
        <v>0</v>
      </c>
      <c r="B2" s="363"/>
      <c r="C2" s="363"/>
      <c r="D2" s="364"/>
      <c r="E2" s="365"/>
      <c r="F2" s="365"/>
      <c r="G2" s="366"/>
      <c r="H2" s="366"/>
      <c r="I2" s="366"/>
      <c r="J2" s="366"/>
    </row>
    <row r="3" spans="1:20" x14ac:dyDescent="0.3">
      <c r="A3" s="363" t="s">
        <v>164</v>
      </c>
      <c r="B3" s="363"/>
      <c r="C3" s="363"/>
      <c r="D3" s="364"/>
      <c r="E3" s="366"/>
      <c r="F3" s="366"/>
      <c r="G3" s="366"/>
      <c r="H3" s="366"/>
      <c r="I3" s="366"/>
      <c r="J3" s="366"/>
      <c r="T3" s="112"/>
    </row>
    <row r="4" spans="1:20" x14ac:dyDescent="0.3">
      <c r="A4" s="363" t="s">
        <v>1</v>
      </c>
      <c r="B4" s="363"/>
      <c r="C4" s="363"/>
      <c r="D4" s="367"/>
      <c r="E4" s="29"/>
      <c r="T4" s="112"/>
    </row>
    <row r="5" spans="1:20" x14ac:dyDescent="0.3">
      <c r="A5" s="30"/>
      <c r="B5" s="30"/>
      <c r="C5" s="30"/>
      <c r="D5" s="29"/>
      <c r="E5" s="29"/>
      <c r="F5" s="112"/>
      <c r="G5" s="112"/>
      <c r="H5" s="112"/>
      <c r="I5" s="112"/>
      <c r="J5" s="113"/>
      <c r="K5" s="113"/>
      <c r="L5" s="113"/>
      <c r="M5" s="113"/>
      <c r="N5" s="113"/>
      <c r="O5" s="113"/>
      <c r="P5" s="113"/>
      <c r="Q5" s="113"/>
      <c r="R5" s="113"/>
      <c r="S5" s="113"/>
      <c r="T5" s="113"/>
    </row>
    <row r="6" spans="1:20" x14ac:dyDescent="0.3">
      <c r="A6" s="27"/>
      <c r="B6" s="27"/>
      <c r="C6" s="27"/>
      <c r="D6" s="35"/>
      <c r="E6" s="35"/>
      <c r="F6" s="112"/>
      <c r="G6" s="112"/>
      <c r="H6" s="112"/>
      <c r="I6" s="112"/>
      <c r="J6" s="113"/>
      <c r="K6" s="113"/>
      <c r="L6" s="113"/>
      <c r="M6" s="113"/>
      <c r="N6" s="113"/>
      <c r="O6" s="113"/>
      <c r="P6" s="113"/>
      <c r="Q6" s="113"/>
      <c r="R6" s="113"/>
      <c r="S6" s="113"/>
      <c r="T6" s="113"/>
    </row>
    <row r="7" spans="1:20" x14ac:dyDescent="0.3">
      <c r="A7" s="343" t="s">
        <v>188</v>
      </c>
      <c r="B7" s="343"/>
      <c r="C7" s="343"/>
      <c r="D7" s="343"/>
      <c r="E7" s="343"/>
      <c r="F7" s="343"/>
      <c r="G7" s="343"/>
      <c r="H7" s="343"/>
      <c r="I7" s="343"/>
    </row>
    <row r="8" spans="1:20" x14ac:dyDescent="0.3">
      <c r="A8" s="368" t="s">
        <v>165</v>
      </c>
      <c r="B8" s="368"/>
      <c r="C8" s="368"/>
      <c r="D8" s="368"/>
      <c r="E8" s="368"/>
      <c r="F8" s="368"/>
      <c r="G8" s="368"/>
      <c r="H8" s="368"/>
      <c r="I8" s="368"/>
      <c r="J8" s="369"/>
      <c r="K8" s="369"/>
      <c r="L8" s="369"/>
      <c r="M8" s="369"/>
      <c r="N8" s="369"/>
      <c r="O8" s="112"/>
      <c r="P8" s="112"/>
      <c r="Q8" s="112"/>
      <c r="R8" s="112"/>
      <c r="S8" s="112"/>
      <c r="T8" s="112"/>
    </row>
    <row r="9" spans="1:20" ht="16.2" thickBot="1" x14ac:dyDescent="0.35">
      <c r="A9" s="27" t="s">
        <v>180</v>
      </c>
      <c r="B9" s="27"/>
      <c r="C9" s="27"/>
      <c r="D9" s="35"/>
      <c r="E9" s="35"/>
      <c r="F9" s="112"/>
      <c r="G9" s="112"/>
      <c r="H9" s="112"/>
      <c r="I9" s="112"/>
      <c r="J9" s="112"/>
      <c r="K9" s="112"/>
      <c r="L9" s="112"/>
      <c r="M9" s="112"/>
      <c r="N9" s="112"/>
      <c r="O9" s="112"/>
      <c r="P9" s="112"/>
      <c r="Q9" s="112"/>
      <c r="R9" s="112"/>
      <c r="S9" s="112"/>
      <c r="T9" s="112"/>
    </row>
    <row r="10" spans="1:20" ht="16.2" thickBot="1" x14ac:dyDescent="0.35">
      <c r="A10" s="38"/>
      <c r="B10" s="340" t="s">
        <v>4</v>
      </c>
      <c r="C10" s="336"/>
      <c r="D10" s="336" t="s">
        <v>5</v>
      </c>
      <c r="E10" s="340" t="s">
        <v>6</v>
      </c>
      <c r="F10" s="336" t="s">
        <v>7</v>
      </c>
      <c r="G10" s="336"/>
      <c r="H10" s="336"/>
      <c r="I10" s="336"/>
      <c r="J10" s="337"/>
      <c r="K10" s="336" t="s">
        <v>8</v>
      </c>
      <c r="L10" s="336"/>
      <c r="M10" s="336"/>
      <c r="N10" s="336"/>
      <c r="O10" s="337"/>
      <c r="P10" s="336" t="s">
        <v>9</v>
      </c>
      <c r="Q10" s="336"/>
      <c r="R10" s="336"/>
      <c r="S10" s="336"/>
      <c r="T10" s="337"/>
    </row>
    <row r="11" spans="1:20" ht="60" customHeight="1" thickBot="1" x14ac:dyDescent="0.35">
      <c r="A11" s="38"/>
      <c r="B11" s="340"/>
      <c r="C11" s="336"/>
      <c r="D11" s="336"/>
      <c r="E11" s="340"/>
      <c r="F11" s="154" t="s">
        <v>10</v>
      </c>
      <c r="G11" s="154" t="s">
        <v>11</v>
      </c>
      <c r="H11" s="154" t="s">
        <v>12</v>
      </c>
      <c r="I11" s="154" t="s">
        <v>13</v>
      </c>
      <c r="J11" s="155" t="s">
        <v>14</v>
      </c>
      <c r="K11" s="154" t="s">
        <v>10</v>
      </c>
      <c r="L11" s="154" t="s">
        <v>11</v>
      </c>
      <c r="M11" s="154" t="s">
        <v>12</v>
      </c>
      <c r="N11" s="154" t="s">
        <v>13</v>
      </c>
      <c r="O11" s="155" t="s">
        <v>15</v>
      </c>
      <c r="P11" s="154" t="s">
        <v>10</v>
      </c>
      <c r="Q11" s="154" t="s">
        <v>11</v>
      </c>
      <c r="R11" s="154" t="s">
        <v>12</v>
      </c>
      <c r="S11" s="154" t="s">
        <v>13</v>
      </c>
      <c r="T11" s="155" t="s">
        <v>16</v>
      </c>
    </row>
    <row r="12" spans="1:20" ht="16.2" thickBot="1" x14ac:dyDescent="0.35">
      <c r="A12" s="39">
        <v>0</v>
      </c>
      <c r="B12" s="154">
        <v>1</v>
      </c>
      <c r="C12" s="154">
        <v>2</v>
      </c>
      <c r="D12" s="154"/>
      <c r="E12" s="154">
        <v>4</v>
      </c>
      <c r="F12" s="154">
        <v>5</v>
      </c>
      <c r="G12" s="154">
        <v>6</v>
      </c>
      <c r="H12" s="154">
        <v>7</v>
      </c>
      <c r="I12" s="154">
        <v>8</v>
      </c>
      <c r="J12" s="154">
        <v>9</v>
      </c>
      <c r="K12" s="154">
        <v>5</v>
      </c>
      <c r="L12" s="154">
        <v>6</v>
      </c>
      <c r="M12" s="154">
        <v>7</v>
      </c>
      <c r="N12" s="154">
        <v>8</v>
      </c>
      <c r="O12" s="154">
        <v>9</v>
      </c>
      <c r="P12" s="154">
        <v>5</v>
      </c>
      <c r="Q12" s="154">
        <v>6</v>
      </c>
      <c r="R12" s="154">
        <v>7</v>
      </c>
      <c r="S12" s="154">
        <v>8</v>
      </c>
      <c r="T12" s="154">
        <v>9</v>
      </c>
    </row>
    <row r="13" spans="1:20" ht="30" customHeight="1" thickBot="1" x14ac:dyDescent="0.35">
      <c r="A13" s="38">
        <v>1.1000000000000001</v>
      </c>
      <c r="B13" s="338" t="s">
        <v>17</v>
      </c>
      <c r="C13" s="338"/>
      <c r="D13" s="338"/>
      <c r="E13" s="338"/>
      <c r="F13" s="338"/>
      <c r="G13" s="338"/>
      <c r="H13" s="338"/>
      <c r="I13" s="338"/>
      <c r="J13" s="338"/>
      <c r="K13" s="338"/>
      <c r="L13" s="338"/>
      <c r="M13" s="338"/>
      <c r="N13" s="338"/>
      <c r="O13" s="338"/>
      <c r="P13" s="338"/>
      <c r="Q13" s="338"/>
      <c r="R13" s="338"/>
      <c r="S13" s="338"/>
      <c r="T13" s="338"/>
    </row>
    <row r="14" spans="1:20" ht="16.2" thickBot="1" x14ac:dyDescent="0.35">
      <c r="A14" s="339"/>
      <c r="B14" s="333" t="s">
        <v>18</v>
      </c>
      <c r="C14" s="340" t="s">
        <v>19</v>
      </c>
      <c r="D14" s="341">
        <v>100</v>
      </c>
      <c r="E14" s="342" t="s">
        <v>20</v>
      </c>
      <c r="F14" s="341">
        <v>100</v>
      </c>
      <c r="G14" s="341">
        <v>100</v>
      </c>
      <c r="H14" s="341">
        <v>100</v>
      </c>
      <c r="I14" s="341">
        <v>100</v>
      </c>
      <c r="J14" s="341">
        <v>100</v>
      </c>
      <c r="K14" s="341">
        <v>100</v>
      </c>
      <c r="L14" s="341">
        <v>100</v>
      </c>
      <c r="M14" s="341">
        <v>100</v>
      </c>
      <c r="N14" s="341">
        <v>100</v>
      </c>
      <c r="O14" s="341">
        <v>100</v>
      </c>
      <c r="P14" s="341">
        <v>100</v>
      </c>
      <c r="Q14" s="341">
        <v>100</v>
      </c>
      <c r="R14" s="341">
        <v>100</v>
      </c>
      <c r="S14" s="341">
        <v>100</v>
      </c>
      <c r="T14" s="341">
        <v>100</v>
      </c>
    </row>
    <row r="15" spans="1:20" ht="16.2" thickBot="1" x14ac:dyDescent="0.35">
      <c r="A15" s="339"/>
      <c r="B15" s="333"/>
      <c r="C15" s="340"/>
      <c r="D15" s="341"/>
      <c r="E15" s="342"/>
      <c r="F15" s="341"/>
      <c r="G15" s="341"/>
      <c r="H15" s="341"/>
      <c r="I15" s="341"/>
      <c r="J15" s="341"/>
      <c r="K15" s="341"/>
      <c r="L15" s="341"/>
      <c r="M15" s="341"/>
      <c r="N15" s="341"/>
      <c r="O15" s="341"/>
      <c r="P15" s="341"/>
      <c r="Q15" s="341"/>
      <c r="R15" s="341"/>
      <c r="S15" s="341"/>
      <c r="T15" s="341"/>
    </row>
    <row r="16" spans="1:20" ht="16.2" thickBot="1" x14ac:dyDescent="0.35">
      <c r="A16" s="339"/>
      <c r="B16" s="333"/>
      <c r="C16" s="340" t="s">
        <v>21</v>
      </c>
      <c r="D16" s="341">
        <v>100</v>
      </c>
      <c r="E16" s="342" t="s">
        <v>20</v>
      </c>
      <c r="F16" s="341">
        <v>100</v>
      </c>
      <c r="G16" s="341">
        <v>100</v>
      </c>
      <c r="H16" s="341">
        <v>100</v>
      </c>
      <c r="I16" s="341">
        <v>100</v>
      </c>
      <c r="J16" s="341">
        <v>100</v>
      </c>
      <c r="K16" s="341">
        <v>100</v>
      </c>
      <c r="L16" s="341">
        <v>100</v>
      </c>
      <c r="M16" s="341">
        <v>100</v>
      </c>
      <c r="N16" s="341">
        <v>100</v>
      </c>
      <c r="O16" s="341">
        <v>100</v>
      </c>
      <c r="P16" s="341">
        <v>100</v>
      </c>
      <c r="Q16" s="341">
        <v>100</v>
      </c>
      <c r="R16" s="341">
        <v>100</v>
      </c>
      <c r="S16" s="341">
        <v>100</v>
      </c>
      <c r="T16" s="341">
        <v>100</v>
      </c>
    </row>
    <row r="17" spans="1:20" ht="16.2" thickBot="1" x14ac:dyDescent="0.35">
      <c r="A17" s="339"/>
      <c r="B17" s="333"/>
      <c r="C17" s="340"/>
      <c r="D17" s="341"/>
      <c r="E17" s="342"/>
      <c r="F17" s="341"/>
      <c r="G17" s="341"/>
      <c r="H17" s="341"/>
      <c r="I17" s="341"/>
      <c r="J17" s="341"/>
      <c r="K17" s="341"/>
      <c r="L17" s="341"/>
      <c r="M17" s="341"/>
      <c r="N17" s="341"/>
      <c r="O17" s="341"/>
      <c r="P17" s="341"/>
      <c r="Q17" s="341"/>
      <c r="R17" s="341"/>
      <c r="S17" s="341"/>
      <c r="T17" s="341"/>
    </row>
    <row r="18" spans="1:20" ht="16.2" thickBot="1" x14ac:dyDescent="0.35">
      <c r="A18" s="339"/>
      <c r="B18" s="333"/>
      <c r="C18" s="340" t="s">
        <v>22</v>
      </c>
      <c r="D18" s="341">
        <v>100</v>
      </c>
      <c r="E18" s="342" t="s">
        <v>20</v>
      </c>
      <c r="F18" s="341">
        <v>100</v>
      </c>
      <c r="G18" s="341">
        <v>100</v>
      </c>
      <c r="H18" s="341">
        <v>100</v>
      </c>
      <c r="I18" s="341">
        <v>100</v>
      </c>
      <c r="J18" s="341">
        <v>100</v>
      </c>
      <c r="K18" s="341">
        <v>100</v>
      </c>
      <c r="L18" s="341">
        <v>100</v>
      </c>
      <c r="M18" s="341">
        <v>100</v>
      </c>
      <c r="N18" s="341">
        <v>100</v>
      </c>
      <c r="O18" s="341">
        <v>100</v>
      </c>
      <c r="P18" s="341">
        <v>100</v>
      </c>
      <c r="Q18" s="341">
        <v>100</v>
      </c>
      <c r="R18" s="341">
        <v>100</v>
      </c>
      <c r="S18" s="341">
        <v>100</v>
      </c>
      <c r="T18" s="341">
        <v>100</v>
      </c>
    </row>
    <row r="19" spans="1:20" ht="19.5" customHeight="1" thickBot="1" x14ac:dyDescent="0.35">
      <c r="A19" s="339"/>
      <c r="B19" s="333"/>
      <c r="C19" s="340"/>
      <c r="D19" s="341"/>
      <c r="E19" s="342"/>
      <c r="F19" s="341"/>
      <c r="G19" s="341"/>
      <c r="H19" s="341"/>
      <c r="I19" s="341"/>
      <c r="J19" s="341"/>
      <c r="K19" s="341"/>
      <c r="L19" s="341"/>
      <c r="M19" s="341"/>
      <c r="N19" s="341"/>
      <c r="O19" s="341"/>
      <c r="P19" s="341"/>
      <c r="Q19" s="341"/>
      <c r="R19" s="341"/>
      <c r="S19" s="341"/>
      <c r="T19" s="341"/>
    </row>
    <row r="20" spans="1:20" ht="16.2" thickBot="1" x14ac:dyDescent="0.35">
      <c r="A20" s="339"/>
      <c r="B20" s="333" t="s">
        <v>23</v>
      </c>
      <c r="C20" s="340" t="s">
        <v>19</v>
      </c>
      <c r="D20" s="341">
        <v>100</v>
      </c>
      <c r="E20" s="342" t="s">
        <v>20</v>
      </c>
      <c r="F20" s="341">
        <v>100</v>
      </c>
      <c r="G20" s="341">
        <v>100</v>
      </c>
      <c r="H20" s="341">
        <v>100</v>
      </c>
      <c r="I20" s="341">
        <v>100</v>
      </c>
      <c r="J20" s="341">
        <v>100</v>
      </c>
      <c r="K20" s="341">
        <v>100</v>
      </c>
      <c r="L20" s="341">
        <v>100</v>
      </c>
      <c r="M20" s="341">
        <v>100</v>
      </c>
      <c r="N20" s="341">
        <v>100</v>
      </c>
      <c r="O20" s="341">
        <v>100</v>
      </c>
      <c r="P20" s="341">
        <v>100</v>
      </c>
      <c r="Q20" s="341">
        <v>100</v>
      </c>
      <c r="R20" s="341">
        <v>100</v>
      </c>
      <c r="S20" s="341">
        <v>100</v>
      </c>
      <c r="T20" s="341">
        <v>100</v>
      </c>
    </row>
    <row r="21" spans="1:20" ht="16.2" thickBot="1" x14ac:dyDescent="0.35">
      <c r="A21" s="339"/>
      <c r="B21" s="333"/>
      <c r="C21" s="340"/>
      <c r="D21" s="341"/>
      <c r="E21" s="342"/>
      <c r="F21" s="341"/>
      <c r="G21" s="341"/>
      <c r="H21" s="341"/>
      <c r="I21" s="341"/>
      <c r="J21" s="341"/>
      <c r="K21" s="341"/>
      <c r="L21" s="341"/>
      <c r="M21" s="341"/>
      <c r="N21" s="341"/>
      <c r="O21" s="341"/>
      <c r="P21" s="341"/>
      <c r="Q21" s="341"/>
      <c r="R21" s="341"/>
      <c r="S21" s="341"/>
      <c r="T21" s="341"/>
    </row>
    <row r="22" spans="1:20" ht="16.2" thickBot="1" x14ac:dyDescent="0.35">
      <c r="A22" s="339"/>
      <c r="B22" s="333"/>
      <c r="C22" s="340" t="s">
        <v>21</v>
      </c>
      <c r="D22" s="341">
        <v>100</v>
      </c>
      <c r="E22" s="342" t="s">
        <v>20</v>
      </c>
      <c r="F22" s="341">
        <v>100</v>
      </c>
      <c r="G22" s="341">
        <v>100</v>
      </c>
      <c r="H22" s="341">
        <v>100</v>
      </c>
      <c r="I22" s="341">
        <v>100</v>
      </c>
      <c r="J22" s="341">
        <v>100</v>
      </c>
      <c r="K22" s="341">
        <v>100</v>
      </c>
      <c r="L22" s="341">
        <v>100</v>
      </c>
      <c r="M22" s="341">
        <v>100</v>
      </c>
      <c r="N22" s="341">
        <v>100</v>
      </c>
      <c r="O22" s="341">
        <v>100</v>
      </c>
      <c r="P22" s="341">
        <v>100</v>
      </c>
      <c r="Q22" s="341">
        <v>100</v>
      </c>
      <c r="R22" s="341">
        <v>100</v>
      </c>
      <c r="S22" s="341">
        <v>100</v>
      </c>
      <c r="T22" s="341">
        <v>100</v>
      </c>
    </row>
    <row r="23" spans="1:20" ht="16.2" thickBot="1" x14ac:dyDescent="0.35">
      <c r="A23" s="339"/>
      <c r="B23" s="333"/>
      <c r="C23" s="340"/>
      <c r="D23" s="341"/>
      <c r="E23" s="342"/>
      <c r="F23" s="341"/>
      <c r="G23" s="341"/>
      <c r="H23" s="341"/>
      <c r="I23" s="341"/>
      <c r="J23" s="341"/>
      <c r="K23" s="341"/>
      <c r="L23" s="341"/>
      <c r="M23" s="341"/>
      <c r="N23" s="341"/>
      <c r="O23" s="341"/>
      <c r="P23" s="341"/>
      <c r="Q23" s="341"/>
      <c r="R23" s="341"/>
      <c r="S23" s="341"/>
      <c r="T23" s="341"/>
    </row>
    <row r="24" spans="1:20" ht="16.2" thickBot="1" x14ac:dyDescent="0.35">
      <c r="A24" s="339"/>
      <c r="B24" s="333"/>
      <c r="C24" s="340" t="s">
        <v>22</v>
      </c>
      <c r="D24" s="341">
        <v>100</v>
      </c>
      <c r="E24" s="342" t="s">
        <v>20</v>
      </c>
      <c r="F24" s="341">
        <v>100</v>
      </c>
      <c r="G24" s="341">
        <v>100</v>
      </c>
      <c r="H24" s="341">
        <v>100</v>
      </c>
      <c r="I24" s="341">
        <v>100</v>
      </c>
      <c r="J24" s="341">
        <v>100</v>
      </c>
      <c r="K24" s="341">
        <v>100</v>
      </c>
      <c r="L24" s="341">
        <v>100</v>
      </c>
      <c r="M24" s="341">
        <v>100</v>
      </c>
      <c r="N24" s="341">
        <v>100</v>
      </c>
      <c r="O24" s="341">
        <v>100</v>
      </c>
      <c r="P24" s="341">
        <v>100</v>
      </c>
      <c r="Q24" s="341">
        <v>100</v>
      </c>
      <c r="R24" s="341">
        <v>100</v>
      </c>
      <c r="S24" s="341">
        <v>100</v>
      </c>
      <c r="T24" s="341">
        <v>100</v>
      </c>
    </row>
    <row r="25" spans="1:20" ht="16.2" thickBot="1" x14ac:dyDescent="0.35">
      <c r="A25" s="339"/>
      <c r="B25" s="333"/>
      <c r="C25" s="340"/>
      <c r="D25" s="341"/>
      <c r="E25" s="342"/>
      <c r="F25" s="341"/>
      <c r="G25" s="341"/>
      <c r="H25" s="341"/>
      <c r="I25" s="341"/>
      <c r="J25" s="341"/>
      <c r="K25" s="341"/>
      <c r="L25" s="341"/>
      <c r="M25" s="341"/>
      <c r="N25" s="341"/>
      <c r="O25" s="341"/>
      <c r="P25" s="341"/>
      <c r="Q25" s="341"/>
      <c r="R25" s="341"/>
      <c r="S25" s="341"/>
      <c r="T25" s="341"/>
    </row>
    <row r="26" spans="1:20" ht="16.2" thickBot="1" x14ac:dyDescent="0.35">
      <c r="A26" s="339"/>
      <c r="B26" s="333" t="s">
        <v>24</v>
      </c>
      <c r="C26" s="340" t="s">
        <v>19</v>
      </c>
      <c r="D26" s="341">
        <v>100</v>
      </c>
      <c r="E26" s="342" t="s">
        <v>20</v>
      </c>
      <c r="F26" s="341">
        <v>100</v>
      </c>
      <c r="G26" s="341">
        <v>100</v>
      </c>
      <c r="H26" s="341">
        <v>100</v>
      </c>
      <c r="I26" s="341">
        <v>100</v>
      </c>
      <c r="J26" s="341">
        <v>100</v>
      </c>
      <c r="K26" s="341">
        <v>100</v>
      </c>
      <c r="L26" s="341">
        <v>100</v>
      </c>
      <c r="M26" s="341">
        <v>100</v>
      </c>
      <c r="N26" s="341">
        <v>100</v>
      </c>
      <c r="O26" s="341">
        <v>100</v>
      </c>
      <c r="P26" s="341">
        <v>100</v>
      </c>
      <c r="Q26" s="341">
        <v>100</v>
      </c>
      <c r="R26" s="341">
        <v>100</v>
      </c>
      <c r="S26" s="341">
        <v>100</v>
      </c>
      <c r="T26" s="341">
        <v>100</v>
      </c>
    </row>
    <row r="27" spans="1:20" ht="14.25" customHeight="1" thickBot="1" x14ac:dyDescent="0.35">
      <c r="A27" s="339"/>
      <c r="B27" s="333"/>
      <c r="C27" s="340"/>
      <c r="D27" s="341"/>
      <c r="E27" s="342"/>
      <c r="F27" s="341"/>
      <c r="G27" s="341"/>
      <c r="H27" s="341"/>
      <c r="I27" s="341"/>
      <c r="J27" s="341"/>
      <c r="K27" s="341"/>
      <c r="L27" s="341"/>
      <c r="M27" s="341"/>
      <c r="N27" s="341"/>
      <c r="O27" s="341"/>
      <c r="P27" s="341"/>
      <c r="Q27" s="341"/>
      <c r="R27" s="341"/>
      <c r="S27" s="341"/>
      <c r="T27" s="341"/>
    </row>
    <row r="28" spans="1:20" ht="26.25" hidden="1" customHeight="1" thickBot="1" x14ac:dyDescent="0.35">
      <c r="A28" s="339"/>
      <c r="B28" s="333"/>
      <c r="C28" s="340" t="s">
        <v>21</v>
      </c>
      <c r="D28" s="341">
        <v>100</v>
      </c>
      <c r="E28" s="342" t="s">
        <v>20</v>
      </c>
      <c r="F28" s="341">
        <v>100</v>
      </c>
      <c r="G28" s="341">
        <v>100</v>
      </c>
      <c r="H28" s="341">
        <v>100</v>
      </c>
      <c r="I28" s="341">
        <v>100</v>
      </c>
      <c r="J28" s="341">
        <v>100</v>
      </c>
      <c r="K28" s="341">
        <v>100</v>
      </c>
      <c r="L28" s="341">
        <v>100</v>
      </c>
      <c r="M28" s="341">
        <v>100</v>
      </c>
      <c r="N28" s="341">
        <v>100</v>
      </c>
      <c r="O28" s="341">
        <v>100</v>
      </c>
      <c r="P28" s="341">
        <v>100</v>
      </c>
      <c r="Q28" s="341">
        <v>100</v>
      </c>
      <c r="R28" s="341">
        <v>100</v>
      </c>
      <c r="S28" s="341">
        <v>100</v>
      </c>
      <c r="T28" s="341">
        <v>100</v>
      </c>
    </row>
    <row r="29" spans="1:20" ht="28.5" customHeight="1" thickBot="1" x14ac:dyDescent="0.35">
      <c r="A29" s="339"/>
      <c r="B29" s="333"/>
      <c r="C29" s="340"/>
      <c r="D29" s="341"/>
      <c r="E29" s="342"/>
      <c r="F29" s="341"/>
      <c r="G29" s="341"/>
      <c r="H29" s="341"/>
      <c r="I29" s="341"/>
      <c r="J29" s="341"/>
      <c r="K29" s="341"/>
      <c r="L29" s="341"/>
      <c r="M29" s="341"/>
      <c r="N29" s="341"/>
      <c r="O29" s="341"/>
      <c r="P29" s="341"/>
      <c r="Q29" s="341"/>
      <c r="R29" s="341"/>
      <c r="S29" s="341"/>
      <c r="T29" s="341"/>
    </row>
    <row r="30" spans="1:20" ht="16.2" thickBot="1" x14ac:dyDescent="0.35">
      <c r="A30" s="339"/>
      <c r="B30" s="333"/>
      <c r="C30" s="340" t="s">
        <v>22</v>
      </c>
      <c r="D30" s="341">
        <v>100</v>
      </c>
      <c r="E30" s="342" t="s">
        <v>20</v>
      </c>
      <c r="F30" s="341">
        <v>100</v>
      </c>
      <c r="G30" s="341">
        <v>100</v>
      </c>
      <c r="H30" s="341">
        <v>100</v>
      </c>
      <c r="I30" s="341">
        <v>100</v>
      </c>
      <c r="J30" s="341">
        <v>100</v>
      </c>
      <c r="K30" s="341">
        <v>100</v>
      </c>
      <c r="L30" s="341">
        <v>100</v>
      </c>
      <c r="M30" s="341">
        <v>100</v>
      </c>
      <c r="N30" s="341">
        <v>100</v>
      </c>
      <c r="O30" s="341">
        <v>100</v>
      </c>
      <c r="P30" s="341">
        <v>100</v>
      </c>
      <c r="Q30" s="341">
        <v>100</v>
      </c>
      <c r="R30" s="341">
        <v>100</v>
      </c>
      <c r="S30" s="341">
        <v>100</v>
      </c>
      <c r="T30" s="341">
        <v>100</v>
      </c>
    </row>
    <row r="31" spans="1:20" ht="16.2" thickBot="1" x14ac:dyDescent="0.35">
      <c r="A31" s="339"/>
      <c r="B31" s="333"/>
      <c r="C31" s="340"/>
      <c r="D31" s="341"/>
      <c r="E31" s="342"/>
      <c r="F31" s="341"/>
      <c r="G31" s="341"/>
      <c r="H31" s="341"/>
      <c r="I31" s="341"/>
      <c r="J31" s="341"/>
      <c r="K31" s="341"/>
      <c r="L31" s="341"/>
      <c r="M31" s="341"/>
      <c r="N31" s="341"/>
      <c r="O31" s="341"/>
      <c r="P31" s="341"/>
      <c r="Q31" s="341"/>
      <c r="R31" s="341"/>
      <c r="S31" s="341"/>
      <c r="T31" s="341"/>
    </row>
    <row r="32" spans="1:20" ht="16.2" thickBot="1" x14ac:dyDescent="0.35">
      <c r="A32" s="339"/>
      <c r="B32" s="344" t="s">
        <v>25</v>
      </c>
      <c r="C32" s="340" t="s">
        <v>26</v>
      </c>
      <c r="D32" s="341">
        <v>90</v>
      </c>
      <c r="E32" s="342" t="s">
        <v>20</v>
      </c>
      <c r="F32" s="341">
        <v>90</v>
      </c>
      <c r="G32" s="341">
        <v>90</v>
      </c>
      <c r="H32" s="341">
        <v>90</v>
      </c>
      <c r="I32" s="341">
        <v>90</v>
      </c>
      <c r="J32" s="341">
        <v>90</v>
      </c>
      <c r="K32" s="341">
        <v>90</v>
      </c>
      <c r="L32" s="341">
        <v>90</v>
      </c>
      <c r="M32" s="341">
        <v>90</v>
      </c>
      <c r="N32" s="341">
        <v>90</v>
      </c>
      <c r="O32" s="341">
        <v>90</v>
      </c>
      <c r="P32" s="341">
        <v>90</v>
      </c>
      <c r="Q32" s="341">
        <v>90</v>
      </c>
      <c r="R32" s="341">
        <v>90</v>
      </c>
      <c r="S32" s="341">
        <v>90</v>
      </c>
      <c r="T32" s="341">
        <v>90</v>
      </c>
    </row>
    <row r="33" spans="1:20" ht="16.2" thickBot="1" x14ac:dyDescent="0.35">
      <c r="A33" s="339"/>
      <c r="B33" s="344"/>
      <c r="C33" s="340"/>
      <c r="D33" s="341"/>
      <c r="E33" s="342"/>
      <c r="F33" s="341"/>
      <c r="G33" s="341"/>
      <c r="H33" s="341"/>
      <c r="I33" s="341"/>
      <c r="J33" s="341"/>
      <c r="K33" s="341"/>
      <c r="L33" s="341"/>
      <c r="M33" s="341"/>
      <c r="N33" s="341"/>
      <c r="O33" s="341"/>
      <c r="P33" s="341"/>
      <c r="Q33" s="341"/>
      <c r="R33" s="341"/>
      <c r="S33" s="341"/>
      <c r="T33" s="341"/>
    </row>
    <row r="34" spans="1:20" ht="16.2" thickBot="1" x14ac:dyDescent="0.35">
      <c r="A34" s="339"/>
      <c r="B34" s="344"/>
      <c r="C34" s="340" t="s">
        <v>27</v>
      </c>
      <c r="D34" s="341">
        <v>10</v>
      </c>
      <c r="E34" s="342" t="s">
        <v>20</v>
      </c>
      <c r="F34" s="341">
        <v>10</v>
      </c>
      <c r="G34" s="341">
        <v>10</v>
      </c>
      <c r="H34" s="341">
        <v>10</v>
      </c>
      <c r="I34" s="341">
        <v>10</v>
      </c>
      <c r="J34" s="341">
        <v>10</v>
      </c>
      <c r="K34" s="341">
        <v>10</v>
      </c>
      <c r="L34" s="341">
        <v>10</v>
      </c>
      <c r="M34" s="341">
        <v>10</v>
      </c>
      <c r="N34" s="341">
        <v>10</v>
      </c>
      <c r="O34" s="341">
        <v>10</v>
      </c>
      <c r="P34" s="341">
        <v>10</v>
      </c>
      <c r="Q34" s="341">
        <v>10</v>
      </c>
      <c r="R34" s="341">
        <v>10</v>
      </c>
      <c r="S34" s="341">
        <v>10</v>
      </c>
      <c r="T34" s="341">
        <v>10</v>
      </c>
    </row>
    <row r="35" spans="1:20" ht="16.2" thickBot="1" x14ac:dyDescent="0.35">
      <c r="A35" s="339"/>
      <c r="B35" s="344"/>
      <c r="C35" s="340"/>
      <c r="D35" s="341"/>
      <c r="E35" s="342"/>
      <c r="F35" s="341"/>
      <c r="G35" s="341"/>
      <c r="H35" s="341"/>
      <c r="I35" s="341"/>
      <c r="J35" s="341"/>
      <c r="K35" s="341"/>
      <c r="L35" s="341"/>
      <c r="M35" s="341"/>
      <c r="N35" s="341"/>
      <c r="O35" s="341"/>
      <c r="P35" s="341"/>
      <c r="Q35" s="341"/>
      <c r="R35" s="341"/>
      <c r="S35" s="341"/>
      <c r="T35" s="341"/>
    </row>
    <row r="36" spans="1:20" ht="16.2" thickBot="1" x14ac:dyDescent="0.35">
      <c r="A36" s="339"/>
      <c r="B36" s="344"/>
      <c r="C36" s="340" t="s">
        <v>28</v>
      </c>
      <c r="D36" s="341">
        <v>0</v>
      </c>
      <c r="E36" s="342" t="s">
        <v>20</v>
      </c>
      <c r="F36" s="341">
        <v>0</v>
      </c>
      <c r="G36" s="341">
        <v>0</v>
      </c>
      <c r="H36" s="341">
        <v>0</v>
      </c>
      <c r="I36" s="341">
        <v>0</v>
      </c>
      <c r="J36" s="341">
        <v>0</v>
      </c>
      <c r="K36" s="341">
        <v>0</v>
      </c>
      <c r="L36" s="341">
        <v>0</v>
      </c>
      <c r="M36" s="341">
        <v>0</v>
      </c>
      <c r="N36" s="341">
        <v>0</v>
      </c>
      <c r="O36" s="341">
        <v>0</v>
      </c>
      <c r="P36" s="341">
        <v>0</v>
      </c>
      <c r="Q36" s="341">
        <v>0</v>
      </c>
      <c r="R36" s="341">
        <v>0</v>
      </c>
      <c r="S36" s="341">
        <v>0</v>
      </c>
      <c r="T36" s="341">
        <v>0</v>
      </c>
    </row>
    <row r="37" spans="1:20" ht="16.2" thickBot="1" x14ac:dyDescent="0.35">
      <c r="A37" s="339"/>
      <c r="B37" s="344"/>
      <c r="C37" s="340"/>
      <c r="D37" s="341"/>
      <c r="E37" s="342"/>
      <c r="F37" s="341"/>
      <c r="G37" s="341"/>
      <c r="H37" s="341"/>
      <c r="I37" s="341"/>
      <c r="J37" s="341"/>
      <c r="K37" s="341"/>
      <c r="L37" s="341"/>
      <c r="M37" s="341"/>
      <c r="N37" s="341"/>
      <c r="O37" s="341"/>
      <c r="P37" s="341"/>
      <c r="Q37" s="341"/>
      <c r="R37" s="341"/>
      <c r="S37" s="341"/>
      <c r="T37" s="341"/>
    </row>
    <row r="38" spans="1:20" ht="16.2" thickBot="1" x14ac:dyDescent="0.35">
      <c r="A38" s="38">
        <v>1.2</v>
      </c>
      <c r="B38" s="345" t="s">
        <v>29</v>
      </c>
      <c r="C38" s="345"/>
      <c r="D38" s="345"/>
      <c r="E38" s="345"/>
      <c r="F38" s="345"/>
      <c r="G38" s="345"/>
      <c r="H38" s="345"/>
      <c r="I38" s="345"/>
      <c r="J38" s="345"/>
      <c r="K38" s="345"/>
      <c r="L38" s="345"/>
      <c r="M38" s="345"/>
      <c r="N38" s="345"/>
      <c r="O38" s="345"/>
      <c r="P38" s="345"/>
      <c r="Q38" s="345"/>
      <c r="R38" s="345"/>
      <c r="S38" s="345"/>
      <c r="T38" s="345"/>
    </row>
    <row r="39" spans="1:20" ht="16.2" thickBot="1" x14ac:dyDescent="0.35">
      <c r="A39" s="339"/>
      <c r="B39" s="333" t="s">
        <v>30</v>
      </c>
      <c r="C39" s="333" t="s">
        <v>19</v>
      </c>
      <c r="D39" s="341">
        <v>100</v>
      </c>
      <c r="E39" s="342" t="s">
        <v>20</v>
      </c>
      <c r="F39" s="341">
        <v>100</v>
      </c>
      <c r="G39" s="341">
        <v>100</v>
      </c>
      <c r="H39" s="341">
        <v>100</v>
      </c>
      <c r="I39" s="341">
        <v>100</v>
      </c>
      <c r="J39" s="341">
        <v>100</v>
      </c>
      <c r="K39" s="341">
        <v>100</v>
      </c>
      <c r="L39" s="341">
        <v>100</v>
      </c>
      <c r="M39" s="341">
        <v>100</v>
      </c>
      <c r="N39" s="341">
        <v>100</v>
      </c>
      <c r="O39" s="341">
        <v>100</v>
      </c>
      <c r="P39" s="341">
        <v>100</v>
      </c>
      <c r="Q39" s="341">
        <v>100</v>
      </c>
      <c r="R39" s="341">
        <v>100</v>
      </c>
      <c r="S39" s="341">
        <v>100</v>
      </c>
      <c r="T39" s="341">
        <v>100</v>
      </c>
    </row>
    <row r="40" spans="1:20" ht="16.2" thickBot="1" x14ac:dyDescent="0.35">
      <c r="A40" s="339"/>
      <c r="B40" s="333"/>
      <c r="C40" s="333"/>
      <c r="D40" s="341"/>
      <c r="E40" s="342"/>
      <c r="F40" s="341"/>
      <c r="G40" s="341"/>
      <c r="H40" s="341"/>
      <c r="I40" s="341"/>
      <c r="J40" s="341"/>
      <c r="K40" s="341"/>
      <c r="L40" s="341"/>
      <c r="M40" s="341"/>
      <c r="N40" s="341"/>
      <c r="O40" s="341"/>
      <c r="P40" s="341"/>
      <c r="Q40" s="341"/>
      <c r="R40" s="341"/>
      <c r="S40" s="341"/>
      <c r="T40" s="341"/>
    </row>
    <row r="41" spans="1:20" ht="16.2" thickBot="1" x14ac:dyDescent="0.35">
      <c r="A41" s="339"/>
      <c r="B41" s="333"/>
      <c r="C41" s="333" t="s">
        <v>21</v>
      </c>
      <c r="D41" s="341">
        <v>100</v>
      </c>
      <c r="E41" s="342" t="s">
        <v>20</v>
      </c>
      <c r="F41" s="341">
        <v>100</v>
      </c>
      <c r="G41" s="341">
        <v>100</v>
      </c>
      <c r="H41" s="341">
        <v>100</v>
      </c>
      <c r="I41" s="341">
        <v>100</v>
      </c>
      <c r="J41" s="341">
        <v>100</v>
      </c>
      <c r="K41" s="341">
        <v>100</v>
      </c>
      <c r="L41" s="341">
        <v>100</v>
      </c>
      <c r="M41" s="341">
        <v>100</v>
      </c>
      <c r="N41" s="341">
        <v>100</v>
      </c>
      <c r="O41" s="341">
        <v>100</v>
      </c>
      <c r="P41" s="341">
        <v>100</v>
      </c>
      <c r="Q41" s="341">
        <v>100</v>
      </c>
      <c r="R41" s="341">
        <v>100</v>
      </c>
      <c r="S41" s="341">
        <v>100</v>
      </c>
      <c r="T41" s="341">
        <v>100</v>
      </c>
    </row>
    <row r="42" spans="1:20" ht="16.2" thickBot="1" x14ac:dyDescent="0.35">
      <c r="A42" s="339"/>
      <c r="B42" s="333"/>
      <c r="C42" s="333"/>
      <c r="D42" s="341"/>
      <c r="E42" s="342"/>
      <c r="F42" s="341"/>
      <c r="G42" s="341"/>
      <c r="H42" s="341"/>
      <c r="I42" s="341"/>
      <c r="J42" s="341"/>
      <c r="K42" s="341"/>
      <c r="L42" s="341"/>
      <c r="M42" s="341"/>
      <c r="N42" s="341"/>
      <c r="O42" s="341"/>
      <c r="P42" s="341"/>
      <c r="Q42" s="341"/>
      <c r="R42" s="341"/>
      <c r="S42" s="341"/>
      <c r="T42" s="341"/>
    </row>
    <row r="43" spans="1:20" ht="16.2" thickBot="1" x14ac:dyDescent="0.35">
      <c r="A43" s="339"/>
      <c r="B43" s="333"/>
      <c r="C43" s="333" t="s">
        <v>22</v>
      </c>
      <c r="D43" s="341">
        <v>100</v>
      </c>
      <c r="E43" s="342" t="s">
        <v>20</v>
      </c>
      <c r="F43" s="341">
        <v>100</v>
      </c>
      <c r="G43" s="341">
        <v>100</v>
      </c>
      <c r="H43" s="341">
        <v>100</v>
      </c>
      <c r="I43" s="341">
        <v>100</v>
      </c>
      <c r="J43" s="341">
        <v>100</v>
      </c>
      <c r="K43" s="341">
        <v>100</v>
      </c>
      <c r="L43" s="341">
        <v>100</v>
      </c>
      <c r="M43" s="341">
        <v>100</v>
      </c>
      <c r="N43" s="341">
        <v>100</v>
      </c>
      <c r="O43" s="341">
        <v>100</v>
      </c>
      <c r="P43" s="341">
        <v>100</v>
      </c>
      <c r="Q43" s="341">
        <v>100</v>
      </c>
      <c r="R43" s="341">
        <v>100</v>
      </c>
      <c r="S43" s="341">
        <v>100</v>
      </c>
      <c r="T43" s="341">
        <v>100</v>
      </c>
    </row>
    <row r="44" spans="1:20" ht="16.2" thickBot="1" x14ac:dyDescent="0.35">
      <c r="A44" s="339"/>
      <c r="B44" s="333"/>
      <c r="C44" s="333"/>
      <c r="D44" s="341"/>
      <c r="E44" s="342"/>
      <c r="F44" s="341"/>
      <c r="G44" s="341"/>
      <c r="H44" s="341"/>
      <c r="I44" s="341"/>
      <c r="J44" s="341"/>
      <c r="K44" s="341"/>
      <c r="L44" s="341"/>
      <c r="M44" s="341"/>
      <c r="N44" s="341"/>
      <c r="O44" s="341"/>
      <c r="P44" s="341"/>
      <c r="Q44" s="341"/>
      <c r="R44" s="341"/>
      <c r="S44" s="341"/>
      <c r="T44" s="341"/>
    </row>
    <row r="45" spans="1:20" ht="16.2" thickBot="1" x14ac:dyDescent="0.35">
      <c r="A45" s="339"/>
      <c r="B45" s="333" t="s">
        <v>31</v>
      </c>
      <c r="C45" s="333" t="s">
        <v>19</v>
      </c>
      <c r="D45" s="341">
        <v>100</v>
      </c>
      <c r="E45" s="342" t="s">
        <v>20</v>
      </c>
      <c r="F45" s="341">
        <v>100</v>
      </c>
      <c r="G45" s="341">
        <v>100</v>
      </c>
      <c r="H45" s="341">
        <v>100</v>
      </c>
      <c r="I45" s="341">
        <v>100</v>
      </c>
      <c r="J45" s="341">
        <v>100</v>
      </c>
      <c r="K45" s="341">
        <v>100</v>
      </c>
      <c r="L45" s="341">
        <v>100</v>
      </c>
      <c r="M45" s="341">
        <v>100</v>
      </c>
      <c r="N45" s="341">
        <v>100</v>
      </c>
      <c r="O45" s="341">
        <v>100</v>
      </c>
      <c r="P45" s="341">
        <v>100</v>
      </c>
      <c r="Q45" s="341">
        <v>100</v>
      </c>
      <c r="R45" s="341">
        <v>100</v>
      </c>
      <c r="S45" s="341">
        <v>100</v>
      </c>
      <c r="T45" s="341">
        <v>100</v>
      </c>
    </row>
    <row r="46" spans="1:20" ht="16.2" thickBot="1" x14ac:dyDescent="0.35">
      <c r="A46" s="339"/>
      <c r="B46" s="333"/>
      <c r="C46" s="333"/>
      <c r="D46" s="341"/>
      <c r="E46" s="342"/>
      <c r="F46" s="341"/>
      <c r="G46" s="341"/>
      <c r="H46" s="341"/>
      <c r="I46" s="341"/>
      <c r="J46" s="341"/>
      <c r="K46" s="341"/>
      <c r="L46" s="341"/>
      <c r="M46" s="341"/>
      <c r="N46" s="341"/>
      <c r="O46" s="341"/>
      <c r="P46" s="341"/>
      <c r="Q46" s="341"/>
      <c r="R46" s="341"/>
      <c r="S46" s="341"/>
      <c r="T46" s="341"/>
    </row>
    <row r="47" spans="1:20" ht="16.2" thickBot="1" x14ac:dyDescent="0.35">
      <c r="A47" s="339"/>
      <c r="B47" s="333"/>
      <c r="C47" s="333" t="s">
        <v>21</v>
      </c>
      <c r="D47" s="341">
        <v>100</v>
      </c>
      <c r="E47" s="342" t="s">
        <v>20</v>
      </c>
      <c r="F47" s="341">
        <v>100</v>
      </c>
      <c r="G47" s="341">
        <v>100</v>
      </c>
      <c r="H47" s="341">
        <v>100</v>
      </c>
      <c r="I47" s="341">
        <v>100</v>
      </c>
      <c r="J47" s="341">
        <v>100</v>
      </c>
      <c r="K47" s="341">
        <v>100</v>
      </c>
      <c r="L47" s="341">
        <v>100</v>
      </c>
      <c r="M47" s="341">
        <v>100</v>
      </c>
      <c r="N47" s="341">
        <v>100</v>
      </c>
      <c r="O47" s="341">
        <v>100</v>
      </c>
      <c r="P47" s="341">
        <v>100</v>
      </c>
      <c r="Q47" s="341">
        <v>100</v>
      </c>
      <c r="R47" s="341">
        <v>100</v>
      </c>
      <c r="S47" s="341">
        <v>100</v>
      </c>
      <c r="T47" s="341">
        <v>100</v>
      </c>
    </row>
    <row r="48" spans="1:20" ht="16.2" thickBot="1" x14ac:dyDescent="0.35">
      <c r="A48" s="339"/>
      <c r="B48" s="333"/>
      <c r="C48" s="333"/>
      <c r="D48" s="341"/>
      <c r="E48" s="342"/>
      <c r="F48" s="341"/>
      <c r="G48" s="341"/>
      <c r="H48" s="341"/>
      <c r="I48" s="341"/>
      <c r="J48" s="341"/>
      <c r="K48" s="341"/>
      <c r="L48" s="341"/>
      <c r="M48" s="341"/>
      <c r="N48" s="341"/>
      <c r="O48" s="341"/>
      <c r="P48" s="341"/>
      <c r="Q48" s="341"/>
      <c r="R48" s="341"/>
      <c r="S48" s="341"/>
      <c r="T48" s="341"/>
    </row>
    <row r="49" spans="1:20" ht="16.2" thickBot="1" x14ac:dyDescent="0.35">
      <c r="A49" s="339"/>
      <c r="B49" s="333"/>
      <c r="C49" s="333" t="s">
        <v>22</v>
      </c>
      <c r="D49" s="341">
        <v>100</v>
      </c>
      <c r="E49" s="342" t="s">
        <v>20</v>
      </c>
      <c r="F49" s="341">
        <v>100</v>
      </c>
      <c r="G49" s="341">
        <v>100</v>
      </c>
      <c r="H49" s="341">
        <v>100</v>
      </c>
      <c r="I49" s="341">
        <v>100</v>
      </c>
      <c r="J49" s="341">
        <v>100</v>
      </c>
      <c r="K49" s="341">
        <v>100</v>
      </c>
      <c r="L49" s="341">
        <v>100</v>
      </c>
      <c r="M49" s="341">
        <v>100</v>
      </c>
      <c r="N49" s="341">
        <v>100</v>
      </c>
      <c r="O49" s="341">
        <v>100</v>
      </c>
      <c r="P49" s="341">
        <v>100</v>
      </c>
      <c r="Q49" s="341">
        <v>100</v>
      </c>
      <c r="R49" s="341">
        <v>100</v>
      </c>
      <c r="S49" s="341">
        <v>100</v>
      </c>
      <c r="T49" s="341">
        <v>100</v>
      </c>
    </row>
    <row r="50" spans="1:20" ht="16.2" thickBot="1" x14ac:dyDescent="0.35">
      <c r="A50" s="339"/>
      <c r="B50" s="333"/>
      <c r="C50" s="333"/>
      <c r="D50" s="341"/>
      <c r="E50" s="342"/>
      <c r="F50" s="341"/>
      <c r="G50" s="341"/>
      <c r="H50" s="341"/>
      <c r="I50" s="341"/>
      <c r="J50" s="341"/>
      <c r="K50" s="341"/>
      <c r="L50" s="341"/>
      <c r="M50" s="341"/>
      <c r="N50" s="341"/>
      <c r="O50" s="341"/>
      <c r="P50" s="341"/>
      <c r="Q50" s="341"/>
      <c r="R50" s="341"/>
      <c r="S50" s="341"/>
      <c r="T50" s="341"/>
    </row>
    <row r="51" spans="1:20" ht="16.2" thickBot="1" x14ac:dyDescent="0.35">
      <c r="A51" s="339"/>
      <c r="B51" s="333" t="s">
        <v>32</v>
      </c>
      <c r="C51" s="333" t="s">
        <v>19</v>
      </c>
      <c r="D51" s="341">
        <v>100</v>
      </c>
      <c r="E51" s="342" t="s">
        <v>20</v>
      </c>
      <c r="F51" s="341">
        <v>100</v>
      </c>
      <c r="G51" s="341">
        <v>100</v>
      </c>
      <c r="H51" s="341">
        <v>100</v>
      </c>
      <c r="I51" s="341">
        <v>100</v>
      </c>
      <c r="J51" s="341">
        <v>100</v>
      </c>
      <c r="K51" s="341">
        <v>100</v>
      </c>
      <c r="L51" s="341">
        <v>100</v>
      </c>
      <c r="M51" s="341">
        <v>100</v>
      </c>
      <c r="N51" s="341">
        <v>100</v>
      </c>
      <c r="O51" s="341">
        <v>100</v>
      </c>
      <c r="P51" s="341">
        <v>100</v>
      </c>
      <c r="Q51" s="341">
        <v>100</v>
      </c>
      <c r="R51" s="341">
        <v>100</v>
      </c>
      <c r="S51" s="341">
        <v>100</v>
      </c>
      <c r="T51" s="341">
        <v>100</v>
      </c>
    </row>
    <row r="52" spans="1:20" ht="16.2" thickBot="1" x14ac:dyDescent="0.35">
      <c r="A52" s="339"/>
      <c r="B52" s="333"/>
      <c r="C52" s="333"/>
      <c r="D52" s="341"/>
      <c r="E52" s="342"/>
      <c r="F52" s="341"/>
      <c r="G52" s="341"/>
      <c r="H52" s="341"/>
      <c r="I52" s="341"/>
      <c r="J52" s="341"/>
      <c r="K52" s="341"/>
      <c r="L52" s="341"/>
      <c r="M52" s="341"/>
      <c r="N52" s="341"/>
      <c r="O52" s="341"/>
      <c r="P52" s="341"/>
      <c r="Q52" s="341"/>
      <c r="R52" s="341"/>
      <c r="S52" s="341"/>
      <c r="T52" s="341"/>
    </row>
    <row r="53" spans="1:20" ht="16.2" thickBot="1" x14ac:dyDescent="0.35">
      <c r="A53" s="339"/>
      <c r="B53" s="333"/>
      <c r="C53" s="333" t="s">
        <v>21</v>
      </c>
      <c r="D53" s="341">
        <v>100</v>
      </c>
      <c r="E53" s="342" t="s">
        <v>20</v>
      </c>
      <c r="F53" s="341">
        <v>100</v>
      </c>
      <c r="G53" s="341">
        <v>100</v>
      </c>
      <c r="H53" s="341">
        <v>100</v>
      </c>
      <c r="I53" s="341">
        <v>100</v>
      </c>
      <c r="J53" s="341">
        <v>100</v>
      </c>
      <c r="K53" s="341">
        <v>100</v>
      </c>
      <c r="L53" s="341">
        <v>100</v>
      </c>
      <c r="M53" s="341">
        <v>100</v>
      </c>
      <c r="N53" s="341">
        <v>100</v>
      </c>
      <c r="O53" s="341">
        <v>100</v>
      </c>
      <c r="P53" s="341">
        <v>100</v>
      </c>
      <c r="Q53" s="341">
        <v>100</v>
      </c>
      <c r="R53" s="341">
        <v>100</v>
      </c>
      <c r="S53" s="341">
        <v>100</v>
      </c>
      <c r="T53" s="341">
        <v>100</v>
      </c>
    </row>
    <row r="54" spans="1:20" ht="16.2" thickBot="1" x14ac:dyDescent="0.35">
      <c r="A54" s="339"/>
      <c r="B54" s="333"/>
      <c r="C54" s="333"/>
      <c r="D54" s="341"/>
      <c r="E54" s="342"/>
      <c r="F54" s="341"/>
      <c r="G54" s="341"/>
      <c r="H54" s="341"/>
      <c r="I54" s="341"/>
      <c r="J54" s="341"/>
      <c r="K54" s="341"/>
      <c r="L54" s="341"/>
      <c r="M54" s="341"/>
      <c r="N54" s="341"/>
      <c r="O54" s="341"/>
      <c r="P54" s="341"/>
      <c r="Q54" s="341"/>
      <c r="R54" s="341"/>
      <c r="S54" s="341"/>
      <c r="T54" s="341"/>
    </row>
    <row r="55" spans="1:20" ht="16.2" thickBot="1" x14ac:dyDescent="0.35">
      <c r="A55" s="339"/>
      <c r="B55" s="333"/>
      <c r="C55" s="333" t="s">
        <v>22</v>
      </c>
      <c r="D55" s="341">
        <v>100</v>
      </c>
      <c r="E55" s="342" t="s">
        <v>20</v>
      </c>
      <c r="F55" s="341">
        <v>100</v>
      </c>
      <c r="G55" s="341">
        <v>100</v>
      </c>
      <c r="H55" s="341">
        <v>100</v>
      </c>
      <c r="I55" s="341">
        <v>100</v>
      </c>
      <c r="J55" s="341">
        <v>100</v>
      </c>
      <c r="K55" s="341">
        <v>100</v>
      </c>
      <c r="L55" s="341">
        <v>100</v>
      </c>
      <c r="M55" s="341">
        <v>100</v>
      </c>
      <c r="N55" s="341">
        <v>100</v>
      </c>
      <c r="O55" s="341">
        <v>100</v>
      </c>
      <c r="P55" s="341">
        <v>100</v>
      </c>
      <c r="Q55" s="341">
        <v>100</v>
      </c>
      <c r="R55" s="341">
        <v>100</v>
      </c>
      <c r="S55" s="341">
        <v>100</v>
      </c>
      <c r="T55" s="341">
        <v>100</v>
      </c>
    </row>
    <row r="56" spans="1:20" ht="16.2" thickBot="1" x14ac:dyDescent="0.35">
      <c r="A56" s="339"/>
      <c r="B56" s="333"/>
      <c r="C56" s="333"/>
      <c r="D56" s="341"/>
      <c r="E56" s="342"/>
      <c r="F56" s="341"/>
      <c r="G56" s="341"/>
      <c r="H56" s="341"/>
      <c r="I56" s="341"/>
      <c r="J56" s="341"/>
      <c r="K56" s="341"/>
      <c r="L56" s="341"/>
      <c r="M56" s="341"/>
      <c r="N56" s="341"/>
      <c r="O56" s="341"/>
      <c r="P56" s="341"/>
      <c r="Q56" s="341"/>
      <c r="R56" s="341"/>
      <c r="S56" s="341"/>
      <c r="T56" s="341"/>
    </row>
    <row r="57" spans="1:20" ht="16.2" thickBot="1" x14ac:dyDescent="0.35">
      <c r="A57" s="38">
        <v>1.3</v>
      </c>
      <c r="B57" s="345" t="s">
        <v>33</v>
      </c>
      <c r="C57" s="345"/>
      <c r="D57" s="345"/>
      <c r="E57" s="345"/>
      <c r="F57" s="345"/>
      <c r="G57" s="345"/>
      <c r="H57" s="345"/>
      <c r="I57" s="345"/>
      <c r="J57" s="345"/>
      <c r="K57" s="345"/>
      <c r="L57" s="345"/>
      <c r="M57" s="345"/>
      <c r="N57" s="345"/>
      <c r="O57" s="345"/>
      <c r="P57" s="345"/>
      <c r="Q57" s="345"/>
      <c r="R57" s="345"/>
      <c r="S57" s="345"/>
      <c r="T57" s="345"/>
    </row>
    <row r="58" spans="1:20" ht="16.2" thickBot="1" x14ac:dyDescent="0.35">
      <c r="A58" s="339"/>
      <c r="B58" s="333" t="s">
        <v>34</v>
      </c>
      <c r="C58" s="333"/>
      <c r="D58" s="341">
        <v>100</v>
      </c>
      <c r="E58" s="342" t="s">
        <v>20</v>
      </c>
      <c r="F58" s="341">
        <v>100</v>
      </c>
      <c r="G58" s="341">
        <v>100</v>
      </c>
      <c r="H58" s="341">
        <v>100</v>
      </c>
      <c r="I58" s="341">
        <v>100</v>
      </c>
      <c r="J58" s="341">
        <v>100</v>
      </c>
      <c r="K58" s="341">
        <v>100</v>
      </c>
      <c r="L58" s="341">
        <v>100</v>
      </c>
      <c r="M58" s="341">
        <v>100</v>
      </c>
      <c r="N58" s="341">
        <v>100</v>
      </c>
      <c r="O58" s="341">
        <v>100</v>
      </c>
      <c r="P58" s="341">
        <v>100</v>
      </c>
      <c r="Q58" s="341">
        <v>100</v>
      </c>
      <c r="R58" s="341">
        <v>100</v>
      </c>
      <c r="S58" s="341">
        <v>100</v>
      </c>
      <c r="T58" s="341">
        <v>100</v>
      </c>
    </row>
    <row r="59" spans="1:20" ht="38.25" customHeight="1" thickBot="1" x14ac:dyDescent="0.35">
      <c r="A59" s="339"/>
      <c r="B59" s="333"/>
      <c r="C59" s="333"/>
      <c r="D59" s="341"/>
      <c r="E59" s="342"/>
      <c r="F59" s="341"/>
      <c r="G59" s="341"/>
      <c r="H59" s="341"/>
      <c r="I59" s="341"/>
      <c r="J59" s="341"/>
      <c r="K59" s="341"/>
      <c r="L59" s="341"/>
      <c r="M59" s="341"/>
      <c r="N59" s="341"/>
      <c r="O59" s="341"/>
      <c r="P59" s="341"/>
      <c r="Q59" s="341"/>
      <c r="R59" s="341"/>
      <c r="S59" s="341"/>
      <c r="T59" s="341"/>
    </row>
    <row r="60" spans="1:20" ht="19.5" customHeight="1" thickBot="1" x14ac:dyDescent="0.35">
      <c r="A60" s="339"/>
      <c r="B60" s="333" t="s">
        <v>35</v>
      </c>
      <c r="C60" s="333"/>
      <c r="D60" s="117" t="s">
        <v>36</v>
      </c>
      <c r="E60" s="342" t="s">
        <v>20</v>
      </c>
      <c r="F60" s="154">
        <v>4</v>
      </c>
      <c r="G60" s="154">
        <v>4</v>
      </c>
      <c r="H60" s="154">
        <v>4</v>
      </c>
      <c r="I60" s="154">
        <v>4</v>
      </c>
      <c r="J60" s="155">
        <f>F60+G60+H60+I60</f>
        <v>16</v>
      </c>
      <c r="K60" s="155">
        <v>4</v>
      </c>
      <c r="L60" s="155">
        <v>4</v>
      </c>
      <c r="M60" s="155">
        <v>4</v>
      </c>
      <c r="N60" s="155">
        <v>4</v>
      </c>
      <c r="O60" s="155">
        <f>SUM(K60:N60)</f>
        <v>16</v>
      </c>
      <c r="P60" s="155">
        <v>16</v>
      </c>
      <c r="Q60" s="155">
        <v>41</v>
      </c>
      <c r="R60" s="155">
        <v>39</v>
      </c>
      <c r="S60" s="155">
        <v>8</v>
      </c>
      <c r="T60" s="155">
        <f>SUM(P60:S60)</f>
        <v>104</v>
      </c>
    </row>
    <row r="61" spans="1:20" ht="23.25" customHeight="1" thickBot="1" x14ac:dyDescent="0.35">
      <c r="A61" s="339"/>
      <c r="B61" s="333"/>
      <c r="C61" s="333"/>
      <c r="D61" s="117" t="s">
        <v>37</v>
      </c>
      <c r="E61" s="342"/>
      <c r="F61" s="180">
        <v>303</v>
      </c>
      <c r="G61" s="180">
        <f>F61-F60</f>
        <v>299</v>
      </c>
      <c r="H61" s="180">
        <f>G61-G60</f>
        <v>295</v>
      </c>
      <c r="I61" s="180">
        <f>H61-H60</f>
        <v>291</v>
      </c>
      <c r="J61" s="181">
        <f>F61-J60</f>
        <v>287</v>
      </c>
      <c r="K61" s="181">
        <f>J61</f>
        <v>287</v>
      </c>
      <c r="L61" s="181">
        <f>K61-K60</f>
        <v>283</v>
      </c>
      <c r="M61" s="181">
        <f>L61-L60</f>
        <v>279</v>
      </c>
      <c r="N61" s="181">
        <f>M61-M60</f>
        <v>275</v>
      </c>
      <c r="O61" s="181">
        <f>K61-O60</f>
        <v>271</v>
      </c>
      <c r="P61" s="181">
        <v>271</v>
      </c>
      <c r="Q61" s="181">
        <f>P61-P60</f>
        <v>255</v>
      </c>
      <c r="R61" s="181">
        <f>Q61-Q60</f>
        <v>214</v>
      </c>
      <c r="S61" s="181">
        <f>R61-R60</f>
        <v>175</v>
      </c>
      <c r="T61" s="181">
        <f>P61-T60</f>
        <v>167</v>
      </c>
    </row>
    <row r="62" spans="1:20" ht="16.5" customHeight="1" thickBot="1" x14ac:dyDescent="0.35">
      <c r="A62" s="339"/>
      <c r="B62" s="345" t="s">
        <v>160</v>
      </c>
      <c r="C62" s="345"/>
      <c r="D62" s="117" t="s">
        <v>140</v>
      </c>
      <c r="E62" s="340" t="s">
        <v>20</v>
      </c>
      <c r="F62" s="180">
        <v>75</v>
      </c>
      <c r="G62" s="180">
        <v>75</v>
      </c>
      <c r="H62" s="180">
        <v>75</v>
      </c>
      <c r="I62" s="180">
        <v>75</v>
      </c>
      <c r="J62" s="181">
        <f>(F62+G62+H62+I62)</f>
        <v>300</v>
      </c>
      <c r="K62" s="181">
        <v>75</v>
      </c>
      <c r="L62" s="181">
        <v>75</v>
      </c>
      <c r="M62" s="181">
        <v>75</v>
      </c>
      <c r="N62" s="181">
        <v>75</v>
      </c>
      <c r="O62" s="181">
        <f>(K62+L62+M62+N62)</f>
        <v>300</v>
      </c>
      <c r="P62" s="181">
        <v>75</v>
      </c>
      <c r="Q62" s="181">
        <v>75</v>
      </c>
      <c r="R62" s="181">
        <v>75</v>
      </c>
      <c r="S62" s="181">
        <v>75</v>
      </c>
      <c r="T62" s="181">
        <f>(P62+Q62+R62+S62)</f>
        <v>300</v>
      </c>
    </row>
    <row r="63" spans="1:20" ht="25.5" customHeight="1" thickBot="1" x14ac:dyDescent="0.35">
      <c r="A63" s="339"/>
      <c r="B63" s="347"/>
      <c r="C63" s="347"/>
      <c r="D63" s="180">
        <v>25196</v>
      </c>
      <c r="E63" s="348"/>
      <c r="F63" s="180">
        <f>F217-F61</f>
        <v>24447</v>
      </c>
      <c r="G63" s="180">
        <f t="shared" ref="G63:T63" si="0">G217-G61</f>
        <v>24451</v>
      </c>
      <c r="H63" s="180">
        <f t="shared" si="0"/>
        <v>24455</v>
      </c>
      <c r="I63" s="180">
        <f t="shared" si="0"/>
        <v>24459</v>
      </c>
      <c r="J63" s="180">
        <f t="shared" si="0"/>
        <v>24463</v>
      </c>
      <c r="K63" s="180">
        <f t="shared" si="0"/>
        <v>24713</v>
      </c>
      <c r="L63" s="180">
        <f t="shared" si="0"/>
        <v>24717</v>
      </c>
      <c r="M63" s="180">
        <f t="shared" si="0"/>
        <v>24721</v>
      </c>
      <c r="N63" s="180">
        <f t="shared" si="0"/>
        <v>24725</v>
      </c>
      <c r="O63" s="180">
        <f t="shared" si="0"/>
        <v>24729</v>
      </c>
      <c r="P63" s="180">
        <f t="shared" si="0"/>
        <v>25092</v>
      </c>
      <c r="Q63" s="180">
        <f t="shared" si="0"/>
        <v>25108</v>
      </c>
      <c r="R63" s="180">
        <f t="shared" si="0"/>
        <v>25149</v>
      </c>
      <c r="S63" s="180">
        <f t="shared" si="0"/>
        <v>25188</v>
      </c>
      <c r="T63" s="180">
        <f t="shared" si="0"/>
        <v>25196</v>
      </c>
    </row>
    <row r="64" spans="1:20" ht="16.2" thickBot="1" x14ac:dyDescent="0.35">
      <c r="A64" s="339"/>
      <c r="B64" s="333" t="s">
        <v>39</v>
      </c>
      <c r="C64" s="333"/>
      <c r="D64" s="346">
        <v>50</v>
      </c>
      <c r="E64" s="341" t="s">
        <v>20</v>
      </c>
      <c r="F64" s="346">
        <v>50</v>
      </c>
      <c r="G64" s="346">
        <v>50</v>
      </c>
      <c r="H64" s="346">
        <v>50</v>
      </c>
      <c r="I64" s="346">
        <v>50</v>
      </c>
      <c r="J64" s="346">
        <v>50</v>
      </c>
      <c r="K64" s="346">
        <v>50</v>
      </c>
      <c r="L64" s="346">
        <v>50</v>
      </c>
      <c r="M64" s="346">
        <v>50</v>
      </c>
      <c r="N64" s="346">
        <v>50</v>
      </c>
      <c r="O64" s="346">
        <v>50</v>
      </c>
      <c r="P64" s="346">
        <v>50</v>
      </c>
      <c r="Q64" s="346">
        <v>50</v>
      </c>
      <c r="R64" s="346">
        <v>50</v>
      </c>
      <c r="S64" s="346">
        <v>50</v>
      </c>
      <c r="T64" s="346">
        <v>50</v>
      </c>
    </row>
    <row r="65" spans="1:20" ht="16.2" thickBot="1" x14ac:dyDescent="0.35">
      <c r="A65" s="339"/>
      <c r="B65" s="333"/>
      <c r="C65" s="333"/>
      <c r="D65" s="346"/>
      <c r="E65" s="341"/>
      <c r="F65" s="346"/>
      <c r="G65" s="346"/>
      <c r="H65" s="346"/>
      <c r="I65" s="346"/>
      <c r="J65" s="346"/>
      <c r="K65" s="346"/>
      <c r="L65" s="346"/>
      <c r="M65" s="346"/>
      <c r="N65" s="346"/>
      <c r="O65" s="346"/>
      <c r="P65" s="346"/>
      <c r="Q65" s="346"/>
      <c r="R65" s="346"/>
      <c r="S65" s="346"/>
      <c r="T65" s="346"/>
    </row>
    <row r="66" spans="1:20" ht="28.5" customHeight="1" thickBot="1" x14ac:dyDescent="0.35">
      <c r="A66" s="339"/>
      <c r="B66" s="333" t="s">
        <v>154</v>
      </c>
      <c r="C66" s="333"/>
      <c r="D66" s="341">
        <v>100</v>
      </c>
      <c r="E66" s="342" t="s">
        <v>20</v>
      </c>
      <c r="F66" s="341">
        <v>100</v>
      </c>
      <c r="G66" s="341">
        <v>100</v>
      </c>
      <c r="H66" s="341">
        <v>100</v>
      </c>
      <c r="I66" s="341">
        <v>100</v>
      </c>
      <c r="J66" s="341">
        <v>100</v>
      </c>
      <c r="K66" s="341">
        <v>100</v>
      </c>
      <c r="L66" s="341">
        <v>100</v>
      </c>
      <c r="M66" s="341">
        <v>100</v>
      </c>
      <c r="N66" s="341">
        <v>100</v>
      </c>
      <c r="O66" s="341">
        <v>100</v>
      </c>
      <c r="P66" s="341">
        <v>100</v>
      </c>
      <c r="Q66" s="341">
        <v>100</v>
      </c>
      <c r="R66" s="341">
        <v>100</v>
      </c>
      <c r="S66" s="341">
        <v>100</v>
      </c>
      <c r="T66" s="341">
        <v>100</v>
      </c>
    </row>
    <row r="67" spans="1:20" ht="18.75" customHeight="1" thickBot="1" x14ac:dyDescent="0.35">
      <c r="A67" s="339"/>
      <c r="B67" s="333"/>
      <c r="C67" s="333"/>
      <c r="D67" s="341"/>
      <c r="E67" s="342"/>
      <c r="F67" s="341"/>
      <c r="G67" s="341"/>
      <c r="H67" s="341"/>
      <c r="I67" s="341"/>
      <c r="J67" s="341"/>
      <c r="K67" s="341"/>
      <c r="L67" s="341"/>
      <c r="M67" s="341"/>
      <c r="N67" s="341"/>
      <c r="O67" s="341"/>
      <c r="P67" s="341"/>
      <c r="Q67" s="341"/>
      <c r="R67" s="341"/>
      <c r="S67" s="341"/>
      <c r="T67" s="341"/>
    </row>
    <row r="68" spans="1:20" ht="16.2" thickBot="1" x14ac:dyDescent="0.35">
      <c r="A68" s="339"/>
      <c r="B68" s="333" t="s">
        <v>40</v>
      </c>
      <c r="C68" s="333"/>
      <c r="D68" s="349">
        <v>0.7</v>
      </c>
      <c r="E68" s="342" t="s">
        <v>20</v>
      </c>
      <c r="F68" s="349">
        <v>0.7</v>
      </c>
      <c r="G68" s="349">
        <v>0.7</v>
      </c>
      <c r="H68" s="349">
        <v>0.7</v>
      </c>
      <c r="I68" s="349">
        <v>0.7</v>
      </c>
      <c r="J68" s="349">
        <v>0.7</v>
      </c>
      <c r="K68" s="349">
        <v>0.7</v>
      </c>
      <c r="L68" s="349">
        <v>0.7</v>
      </c>
      <c r="M68" s="349">
        <v>0.7</v>
      </c>
      <c r="N68" s="349">
        <v>0.7</v>
      </c>
      <c r="O68" s="349">
        <v>0.7</v>
      </c>
      <c r="P68" s="349">
        <v>0.7</v>
      </c>
      <c r="Q68" s="349">
        <v>0.7</v>
      </c>
      <c r="R68" s="349">
        <v>0.7</v>
      </c>
      <c r="S68" s="349">
        <v>0.7</v>
      </c>
      <c r="T68" s="349">
        <v>0.7</v>
      </c>
    </row>
    <row r="69" spans="1:20" ht="18.75" customHeight="1" thickBot="1" x14ac:dyDescent="0.35">
      <c r="A69" s="339"/>
      <c r="B69" s="333"/>
      <c r="C69" s="333"/>
      <c r="D69" s="349"/>
      <c r="E69" s="342"/>
      <c r="F69" s="349"/>
      <c r="G69" s="349"/>
      <c r="H69" s="349"/>
      <c r="I69" s="349"/>
      <c r="J69" s="349"/>
      <c r="K69" s="349"/>
      <c r="L69" s="349"/>
      <c r="M69" s="349"/>
      <c r="N69" s="349"/>
      <c r="O69" s="349"/>
      <c r="P69" s="349"/>
      <c r="Q69" s="349"/>
      <c r="R69" s="349"/>
      <c r="S69" s="349"/>
      <c r="T69" s="349"/>
    </row>
    <row r="70" spans="1:20" ht="18.75" customHeight="1" thickBot="1" x14ac:dyDescent="0.35">
      <c r="A70" s="39"/>
      <c r="B70" s="333" t="s">
        <v>141</v>
      </c>
      <c r="C70" s="334"/>
      <c r="D70" s="182">
        <v>91</v>
      </c>
      <c r="E70" s="183" t="s">
        <v>142</v>
      </c>
      <c r="F70" s="182">
        <v>91</v>
      </c>
      <c r="G70" s="182">
        <v>91</v>
      </c>
      <c r="H70" s="182">
        <v>91</v>
      </c>
      <c r="I70" s="182">
        <v>91</v>
      </c>
      <c r="J70" s="182">
        <v>91</v>
      </c>
      <c r="K70" s="182">
        <v>91</v>
      </c>
      <c r="L70" s="182">
        <v>91</v>
      </c>
      <c r="M70" s="182">
        <v>91</v>
      </c>
      <c r="N70" s="182">
        <v>91</v>
      </c>
      <c r="O70" s="182">
        <v>91</v>
      </c>
      <c r="P70" s="182">
        <v>91</v>
      </c>
      <c r="Q70" s="182">
        <v>91</v>
      </c>
      <c r="R70" s="182">
        <v>91</v>
      </c>
      <c r="S70" s="182">
        <v>91</v>
      </c>
      <c r="T70" s="182">
        <v>91</v>
      </c>
    </row>
    <row r="71" spans="1:20" ht="30" customHeight="1" thickBot="1" x14ac:dyDescent="0.35">
      <c r="A71" s="38">
        <v>1.4</v>
      </c>
      <c r="B71" s="345" t="s">
        <v>41</v>
      </c>
      <c r="C71" s="345"/>
      <c r="D71" s="345"/>
      <c r="E71" s="345"/>
      <c r="F71" s="345"/>
      <c r="G71" s="345"/>
      <c r="H71" s="345"/>
      <c r="I71" s="345"/>
      <c r="J71" s="345"/>
      <c r="K71" s="345"/>
      <c r="L71" s="345"/>
      <c r="M71" s="345"/>
      <c r="N71" s="345"/>
      <c r="O71" s="345"/>
      <c r="P71" s="345"/>
      <c r="Q71" s="345"/>
      <c r="R71" s="345"/>
      <c r="S71" s="345"/>
      <c r="T71" s="345"/>
    </row>
    <row r="72" spans="1:20" ht="16.2" thickBot="1" x14ac:dyDescent="0.35">
      <c r="A72" s="339"/>
      <c r="B72" s="350" t="s">
        <v>42</v>
      </c>
      <c r="C72" s="350"/>
      <c r="D72" s="351">
        <v>2</v>
      </c>
      <c r="E72" s="342" t="s">
        <v>20</v>
      </c>
      <c r="F72" s="351">
        <v>2</v>
      </c>
      <c r="G72" s="351">
        <v>2</v>
      </c>
      <c r="H72" s="351">
        <v>2</v>
      </c>
      <c r="I72" s="351">
        <v>2</v>
      </c>
      <c r="J72" s="351">
        <v>2</v>
      </c>
      <c r="K72" s="351">
        <v>2</v>
      </c>
      <c r="L72" s="351">
        <v>2</v>
      </c>
      <c r="M72" s="351">
        <v>2</v>
      </c>
      <c r="N72" s="351">
        <v>2</v>
      </c>
      <c r="O72" s="351">
        <v>2</v>
      </c>
      <c r="P72" s="351">
        <v>2</v>
      </c>
      <c r="Q72" s="351">
        <v>2</v>
      </c>
      <c r="R72" s="351">
        <v>2</v>
      </c>
      <c r="S72" s="351">
        <v>2</v>
      </c>
      <c r="T72" s="351">
        <v>2</v>
      </c>
    </row>
    <row r="73" spans="1:20" ht="16.2" thickBot="1" x14ac:dyDescent="0.35">
      <c r="A73" s="339"/>
      <c r="B73" s="350"/>
      <c r="C73" s="350"/>
      <c r="D73" s="351"/>
      <c r="E73" s="342"/>
      <c r="F73" s="351"/>
      <c r="G73" s="351"/>
      <c r="H73" s="351"/>
      <c r="I73" s="351"/>
      <c r="J73" s="351"/>
      <c r="K73" s="351"/>
      <c r="L73" s="351"/>
      <c r="M73" s="351"/>
      <c r="N73" s="351"/>
      <c r="O73" s="351"/>
      <c r="P73" s="351"/>
      <c r="Q73" s="351"/>
      <c r="R73" s="351"/>
      <c r="S73" s="351"/>
      <c r="T73" s="351"/>
    </row>
    <row r="74" spans="1:20" ht="42.75" customHeight="1" thickBot="1" x14ac:dyDescent="0.35">
      <c r="A74" s="339"/>
      <c r="B74" s="345" t="s">
        <v>151</v>
      </c>
      <c r="C74" s="345"/>
      <c r="D74" s="180">
        <v>100</v>
      </c>
      <c r="E74" s="183" t="s">
        <v>20</v>
      </c>
      <c r="F74" s="180">
        <v>100</v>
      </c>
      <c r="G74" s="180">
        <v>100</v>
      </c>
      <c r="H74" s="180">
        <v>100</v>
      </c>
      <c r="I74" s="180">
        <v>100</v>
      </c>
      <c r="J74" s="180">
        <v>100</v>
      </c>
      <c r="K74" s="180">
        <v>100</v>
      </c>
      <c r="L74" s="180">
        <v>100</v>
      </c>
      <c r="M74" s="180">
        <v>100</v>
      </c>
      <c r="N74" s="180">
        <v>100</v>
      </c>
      <c r="O74" s="180">
        <v>100</v>
      </c>
      <c r="P74" s="180">
        <v>100</v>
      </c>
      <c r="Q74" s="180">
        <v>100</v>
      </c>
      <c r="R74" s="180">
        <v>100</v>
      </c>
      <c r="S74" s="180">
        <v>100</v>
      </c>
      <c r="T74" s="180">
        <v>100</v>
      </c>
    </row>
    <row r="75" spans="1:20" ht="41.25" customHeight="1" thickBot="1" x14ac:dyDescent="0.35">
      <c r="A75" s="339"/>
      <c r="B75" s="345" t="s">
        <v>152</v>
      </c>
      <c r="C75" s="345"/>
      <c r="D75" s="180">
        <v>20</v>
      </c>
      <c r="E75" s="183" t="s">
        <v>20</v>
      </c>
      <c r="F75" s="180">
        <v>20</v>
      </c>
      <c r="G75" s="180">
        <v>20</v>
      </c>
      <c r="H75" s="180">
        <v>20</v>
      </c>
      <c r="I75" s="180">
        <v>20</v>
      </c>
      <c r="J75" s="180">
        <v>20</v>
      </c>
      <c r="K75" s="180">
        <v>20</v>
      </c>
      <c r="L75" s="180">
        <v>20</v>
      </c>
      <c r="M75" s="180">
        <v>20</v>
      </c>
      <c r="N75" s="180">
        <v>20</v>
      </c>
      <c r="O75" s="180">
        <v>20</v>
      </c>
      <c r="P75" s="180">
        <v>20</v>
      </c>
      <c r="Q75" s="180">
        <v>20</v>
      </c>
      <c r="R75" s="180">
        <v>20</v>
      </c>
      <c r="S75" s="180">
        <v>20</v>
      </c>
      <c r="T75" s="180">
        <v>20</v>
      </c>
    </row>
    <row r="76" spans="1:20" ht="16.2" thickBot="1" x14ac:dyDescent="0.35">
      <c r="A76" s="339"/>
      <c r="B76" s="333" t="s">
        <v>45</v>
      </c>
      <c r="C76" s="333"/>
      <c r="D76" s="351">
        <v>90</v>
      </c>
      <c r="E76" s="342" t="s">
        <v>20</v>
      </c>
      <c r="F76" s="351">
        <v>90</v>
      </c>
      <c r="G76" s="351">
        <v>90</v>
      </c>
      <c r="H76" s="351">
        <v>90</v>
      </c>
      <c r="I76" s="351">
        <v>90</v>
      </c>
      <c r="J76" s="351">
        <v>90</v>
      </c>
      <c r="K76" s="351">
        <v>90</v>
      </c>
      <c r="L76" s="351">
        <v>90</v>
      </c>
      <c r="M76" s="351">
        <v>90</v>
      </c>
      <c r="N76" s="351">
        <v>90</v>
      </c>
      <c r="O76" s="351">
        <v>90</v>
      </c>
      <c r="P76" s="351">
        <v>90</v>
      </c>
      <c r="Q76" s="351">
        <v>90</v>
      </c>
      <c r="R76" s="351">
        <v>90</v>
      </c>
      <c r="S76" s="351">
        <v>90</v>
      </c>
      <c r="T76" s="351">
        <v>90</v>
      </c>
    </row>
    <row r="77" spans="1:20" ht="27" customHeight="1" thickBot="1" x14ac:dyDescent="0.35">
      <c r="A77" s="339"/>
      <c r="B77" s="333"/>
      <c r="C77" s="333"/>
      <c r="D77" s="351"/>
      <c r="E77" s="342"/>
      <c r="F77" s="351"/>
      <c r="G77" s="351"/>
      <c r="H77" s="351"/>
      <c r="I77" s="351"/>
      <c r="J77" s="351"/>
      <c r="K77" s="351"/>
      <c r="L77" s="351"/>
      <c r="M77" s="351"/>
      <c r="N77" s="351"/>
      <c r="O77" s="351"/>
      <c r="P77" s="351"/>
      <c r="Q77" s="351"/>
      <c r="R77" s="351"/>
      <c r="S77" s="351"/>
      <c r="T77" s="351"/>
    </row>
    <row r="78" spans="1:20" ht="33.75" customHeight="1" thickBot="1" x14ac:dyDescent="0.35">
      <c r="A78" s="38">
        <v>1.5</v>
      </c>
      <c r="B78" s="345" t="s">
        <v>46</v>
      </c>
      <c r="C78" s="345"/>
      <c r="D78" s="345"/>
      <c r="E78" s="345"/>
      <c r="F78" s="345"/>
      <c r="G78" s="345"/>
      <c r="H78" s="345"/>
      <c r="I78" s="345"/>
      <c r="J78" s="345"/>
      <c r="K78" s="345"/>
      <c r="L78" s="345"/>
      <c r="M78" s="345"/>
      <c r="N78" s="345"/>
      <c r="O78" s="345"/>
      <c r="P78" s="345"/>
      <c r="Q78" s="345"/>
      <c r="R78" s="345"/>
      <c r="S78" s="345"/>
      <c r="T78" s="345"/>
    </row>
    <row r="79" spans="1:20" ht="45.75" customHeight="1" thickBot="1" x14ac:dyDescent="0.35">
      <c r="A79" s="184" t="s">
        <v>47</v>
      </c>
      <c r="B79" s="345" t="s">
        <v>48</v>
      </c>
      <c r="C79" s="345"/>
      <c r="D79" s="345"/>
      <c r="E79" s="345"/>
      <c r="F79" s="345"/>
      <c r="G79" s="345"/>
      <c r="H79" s="345"/>
      <c r="I79" s="345"/>
      <c r="J79" s="345"/>
      <c r="K79" s="345"/>
      <c r="L79" s="345"/>
      <c r="M79" s="345"/>
      <c r="N79" s="345"/>
      <c r="O79" s="345"/>
      <c r="P79" s="345"/>
      <c r="Q79" s="345"/>
      <c r="R79" s="345"/>
      <c r="S79" s="345"/>
      <c r="T79" s="345"/>
    </row>
    <row r="80" spans="1:20" ht="45.75" customHeight="1" thickBot="1" x14ac:dyDescent="0.35">
      <c r="A80" s="339"/>
      <c r="B80" s="333" t="s">
        <v>143</v>
      </c>
      <c r="C80" s="335"/>
      <c r="D80" s="156">
        <v>1300</v>
      </c>
      <c r="E80" s="156" t="s">
        <v>38</v>
      </c>
      <c r="F80" s="156">
        <v>1300</v>
      </c>
      <c r="G80" s="156">
        <v>1300</v>
      </c>
      <c r="H80" s="156">
        <v>1300</v>
      </c>
      <c r="I80" s="156">
        <v>1300</v>
      </c>
      <c r="J80" s="156">
        <f>(F80+G80+H80+I80)</f>
        <v>5200</v>
      </c>
      <c r="K80" s="156">
        <v>1300</v>
      </c>
      <c r="L80" s="156">
        <v>1300</v>
      </c>
      <c r="M80" s="156">
        <v>1300</v>
      </c>
      <c r="N80" s="156">
        <v>1300</v>
      </c>
      <c r="O80" s="156">
        <f>(K80+L80+M80+N80)</f>
        <v>5200</v>
      </c>
      <c r="P80" s="156">
        <v>1300</v>
      </c>
      <c r="Q80" s="156">
        <v>1300</v>
      </c>
      <c r="R80" s="156">
        <v>1300</v>
      </c>
      <c r="S80" s="156">
        <v>1300</v>
      </c>
      <c r="T80" s="156">
        <f>(P80+Q80+R80+S80)</f>
        <v>5200</v>
      </c>
    </row>
    <row r="81" spans="1:20" ht="16.2" thickBot="1" x14ac:dyDescent="0.35">
      <c r="A81" s="339"/>
      <c r="B81" s="333" t="s">
        <v>51</v>
      </c>
      <c r="C81" s="340" t="s">
        <v>19</v>
      </c>
      <c r="D81" s="352">
        <v>50</v>
      </c>
      <c r="E81" s="342" t="s">
        <v>20</v>
      </c>
      <c r="F81" s="352">
        <v>50</v>
      </c>
      <c r="G81" s="352">
        <v>50</v>
      </c>
      <c r="H81" s="352">
        <v>50</v>
      </c>
      <c r="I81" s="352">
        <v>50</v>
      </c>
      <c r="J81" s="352">
        <v>50</v>
      </c>
      <c r="K81" s="352">
        <v>50</v>
      </c>
      <c r="L81" s="352">
        <v>50</v>
      </c>
      <c r="M81" s="352">
        <v>50</v>
      </c>
      <c r="N81" s="352">
        <v>50</v>
      </c>
      <c r="O81" s="352">
        <v>50</v>
      </c>
      <c r="P81" s="352">
        <v>50</v>
      </c>
      <c r="Q81" s="352">
        <v>50</v>
      </c>
      <c r="R81" s="352">
        <v>50</v>
      </c>
      <c r="S81" s="352">
        <v>50</v>
      </c>
      <c r="T81" s="352">
        <v>50</v>
      </c>
    </row>
    <row r="82" spans="1:20" ht="8.25" customHeight="1" thickBot="1" x14ac:dyDescent="0.35">
      <c r="A82" s="339"/>
      <c r="B82" s="333"/>
      <c r="C82" s="340"/>
      <c r="D82" s="352"/>
      <c r="E82" s="342"/>
      <c r="F82" s="352"/>
      <c r="G82" s="352"/>
      <c r="H82" s="352"/>
      <c r="I82" s="352"/>
      <c r="J82" s="352"/>
      <c r="K82" s="352"/>
      <c r="L82" s="352"/>
      <c r="M82" s="352"/>
      <c r="N82" s="352"/>
      <c r="O82" s="352"/>
      <c r="P82" s="352"/>
      <c r="Q82" s="352"/>
      <c r="R82" s="352"/>
      <c r="S82" s="352"/>
      <c r="T82" s="352"/>
    </row>
    <row r="83" spans="1:20" ht="16.2" thickBot="1" x14ac:dyDescent="0.35">
      <c r="A83" s="339"/>
      <c r="B83" s="333"/>
      <c r="C83" s="340" t="s">
        <v>21</v>
      </c>
      <c r="D83" s="352">
        <v>25</v>
      </c>
      <c r="E83" s="342" t="s">
        <v>20</v>
      </c>
      <c r="F83" s="352">
        <v>25</v>
      </c>
      <c r="G83" s="352">
        <v>25</v>
      </c>
      <c r="H83" s="352">
        <v>25</v>
      </c>
      <c r="I83" s="352">
        <v>25</v>
      </c>
      <c r="J83" s="352">
        <v>25</v>
      </c>
      <c r="K83" s="352">
        <v>25</v>
      </c>
      <c r="L83" s="352">
        <v>25</v>
      </c>
      <c r="M83" s="352">
        <v>25</v>
      </c>
      <c r="N83" s="352">
        <v>25</v>
      </c>
      <c r="O83" s="352">
        <v>25</v>
      </c>
      <c r="P83" s="352">
        <v>25</v>
      </c>
      <c r="Q83" s="352">
        <v>25</v>
      </c>
      <c r="R83" s="352">
        <v>25</v>
      </c>
      <c r="S83" s="352">
        <v>25</v>
      </c>
      <c r="T83" s="352">
        <v>25</v>
      </c>
    </row>
    <row r="84" spans="1:20" ht="6.75" customHeight="1" thickBot="1" x14ac:dyDescent="0.35">
      <c r="A84" s="339"/>
      <c r="B84" s="333"/>
      <c r="C84" s="340"/>
      <c r="D84" s="352"/>
      <c r="E84" s="342"/>
      <c r="F84" s="352"/>
      <c r="G84" s="352"/>
      <c r="H84" s="352"/>
      <c r="I84" s="352"/>
      <c r="J84" s="352"/>
      <c r="K84" s="352"/>
      <c r="L84" s="352"/>
      <c r="M84" s="352"/>
      <c r="N84" s="352"/>
      <c r="O84" s="352"/>
      <c r="P84" s="352"/>
      <c r="Q84" s="352"/>
      <c r="R84" s="352"/>
      <c r="S84" s="352"/>
      <c r="T84" s="352"/>
    </row>
    <row r="85" spans="1:20" ht="16.2" thickBot="1" x14ac:dyDescent="0.35">
      <c r="A85" s="339"/>
      <c r="B85" s="333"/>
      <c r="C85" s="340" t="s">
        <v>22</v>
      </c>
      <c r="D85" s="352">
        <v>30</v>
      </c>
      <c r="E85" s="342" t="s">
        <v>20</v>
      </c>
      <c r="F85" s="352">
        <v>30</v>
      </c>
      <c r="G85" s="352">
        <v>30</v>
      </c>
      <c r="H85" s="352">
        <v>30</v>
      </c>
      <c r="I85" s="352">
        <v>30</v>
      </c>
      <c r="J85" s="352">
        <v>30</v>
      </c>
      <c r="K85" s="352">
        <v>30</v>
      </c>
      <c r="L85" s="352">
        <v>30</v>
      </c>
      <c r="M85" s="352">
        <v>30</v>
      </c>
      <c r="N85" s="352">
        <v>30</v>
      </c>
      <c r="O85" s="352">
        <v>30</v>
      </c>
      <c r="P85" s="352">
        <v>30</v>
      </c>
      <c r="Q85" s="352">
        <v>30</v>
      </c>
      <c r="R85" s="352">
        <v>30</v>
      </c>
      <c r="S85" s="352">
        <v>30</v>
      </c>
      <c r="T85" s="352">
        <v>30</v>
      </c>
    </row>
    <row r="86" spans="1:20" ht="9" customHeight="1" thickBot="1" x14ac:dyDescent="0.35">
      <c r="A86" s="339"/>
      <c r="B86" s="333"/>
      <c r="C86" s="340"/>
      <c r="D86" s="352"/>
      <c r="E86" s="342"/>
      <c r="F86" s="352"/>
      <c r="G86" s="352"/>
      <c r="H86" s="352"/>
      <c r="I86" s="352"/>
      <c r="J86" s="352"/>
      <c r="K86" s="352"/>
      <c r="L86" s="352"/>
      <c r="M86" s="352"/>
      <c r="N86" s="352"/>
      <c r="O86" s="352"/>
      <c r="P86" s="352"/>
      <c r="Q86" s="352"/>
      <c r="R86" s="352"/>
      <c r="S86" s="352"/>
      <c r="T86" s="352"/>
    </row>
    <row r="87" spans="1:20" ht="19.8" thickBot="1" x14ac:dyDescent="0.35">
      <c r="A87" s="339"/>
      <c r="B87" s="333" t="s">
        <v>161</v>
      </c>
      <c r="C87" s="156" t="s">
        <v>19</v>
      </c>
      <c r="D87" s="185">
        <v>25</v>
      </c>
      <c r="E87" s="186" t="s">
        <v>20</v>
      </c>
      <c r="F87" s="185">
        <v>25</v>
      </c>
      <c r="G87" s="185">
        <v>25</v>
      </c>
      <c r="H87" s="185">
        <v>25</v>
      </c>
      <c r="I87" s="185">
        <v>25</v>
      </c>
      <c r="J87" s="185">
        <v>25</v>
      </c>
      <c r="K87" s="185">
        <v>25</v>
      </c>
      <c r="L87" s="185">
        <v>25</v>
      </c>
      <c r="M87" s="185">
        <v>25</v>
      </c>
      <c r="N87" s="185">
        <v>25</v>
      </c>
      <c r="O87" s="185">
        <v>25</v>
      </c>
      <c r="P87" s="185">
        <v>25</v>
      </c>
      <c r="Q87" s="185">
        <v>25</v>
      </c>
      <c r="R87" s="185">
        <v>25</v>
      </c>
      <c r="S87" s="185">
        <v>25</v>
      </c>
      <c r="T87" s="185">
        <v>25</v>
      </c>
    </row>
    <row r="88" spans="1:20" ht="29.4" thickBot="1" x14ac:dyDescent="0.35">
      <c r="A88" s="339"/>
      <c r="B88" s="333"/>
      <c r="C88" s="156" t="s">
        <v>21</v>
      </c>
      <c r="D88" s="185">
        <v>25</v>
      </c>
      <c r="E88" s="154" t="s">
        <v>20</v>
      </c>
      <c r="F88" s="185">
        <v>25</v>
      </c>
      <c r="G88" s="185">
        <v>25</v>
      </c>
      <c r="H88" s="185">
        <v>25</v>
      </c>
      <c r="I88" s="185">
        <v>25</v>
      </c>
      <c r="J88" s="185">
        <v>25</v>
      </c>
      <c r="K88" s="185">
        <v>25</v>
      </c>
      <c r="L88" s="185">
        <v>25</v>
      </c>
      <c r="M88" s="185">
        <v>25</v>
      </c>
      <c r="N88" s="185">
        <v>25</v>
      </c>
      <c r="O88" s="185">
        <v>25</v>
      </c>
      <c r="P88" s="185">
        <v>25</v>
      </c>
      <c r="Q88" s="185">
        <v>25</v>
      </c>
      <c r="R88" s="185">
        <v>25</v>
      </c>
      <c r="S88" s="185">
        <v>25</v>
      </c>
      <c r="T88" s="185">
        <v>25</v>
      </c>
    </row>
    <row r="89" spans="1:20" ht="23.25" customHeight="1" thickBot="1" x14ac:dyDescent="0.35">
      <c r="A89" s="339"/>
      <c r="B89" s="333"/>
      <c r="C89" s="156" t="s">
        <v>22</v>
      </c>
      <c r="D89" s="185">
        <v>25</v>
      </c>
      <c r="E89" s="154" t="s">
        <v>20</v>
      </c>
      <c r="F89" s="185">
        <v>25</v>
      </c>
      <c r="G89" s="185">
        <v>25</v>
      </c>
      <c r="H89" s="185">
        <v>25</v>
      </c>
      <c r="I89" s="185">
        <v>25</v>
      </c>
      <c r="J89" s="185">
        <v>25</v>
      </c>
      <c r="K89" s="185">
        <v>25</v>
      </c>
      <c r="L89" s="185">
        <v>25</v>
      </c>
      <c r="M89" s="185">
        <v>25</v>
      </c>
      <c r="N89" s="185">
        <v>25</v>
      </c>
      <c r="O89" s="185">
        <v>25</v>
      </c>
      <c r="P89" s="185">
        <v>25</v>
      </c>
      <c r="Q89" s="185">
        <v>25</v>
      </c>
      <c r="R89" s="185">
        <v>25</v>
      </c>
      <c r="S89" s="185">
        <v>25</v>
      </c>
      <c r="T89" s="185">
        <v>25</v>
      </c>
    </row>
    <row r="90" spans="1:20" ht="23.25" customHeight="1" thickBot="1" x14ac:dyDescent="0.35">
      <c r="A90" s="339"/>
      <c r="B90" s="333" t="s">
        <v>144</v>
      </c>
      <c r="C90" s="335"/>
      <c r="D90" s="187">
        <v>965</v>
      </c>
      <c r="E90" s="154" t="s">
        <v>38</v>
      </c>
      <c r="F90" s="154">
        <v>965</v>
      </c>
      <c r="G90" s="154">
        <v>965</v>
      </c>
      <c r="H90" s="154">
        <v>965</v>
      </c>
      <c r="I90" s="154">
        <v>965</v>
      </c>
      <c r="J90" s="181">
        <f>(F90+G90+H90+I90)</f>
        <v>3860</v>
      </c>
      <c r="K90" s="154">
        <v>965</v>
      </c>
      <c r="L90" s="154">
        <v>965</v>
      </c>
      <c r="M90" s="154">
        <v>965</v>
      </c>
      <c r="N90" s="154">
        <v>965</v>
      </c>
      <c r="O90" s="181">
        <f>(K90+L90+M90+N90)</f>
        <v>3860</v>
      </c>
      <c r="P90" s="154">
        <v>965</v>
      </c>
      <c r="Q90" s="154">
        <v>965</v>
      </c>
      <c r="R90" s="154">
        <v>965</v>
      </c>
      <c r="S90" s="154">
        <v>965</v>
      </c>
      <c r="T90" s="181">
        <f>(P90+Q90+R90+S90)</f>
        <v>3860</v>
      </c>
    </row>
    <row r="91" spans="1:20" ht="16.2" thickBot="1" x14ac:dyDescent="0.35">
      <c r="A91" s="339"/>
      <c r="B91" s="333" t="s">
        <v>53</v>
      </c>
      <c r="C91" s="340" t="s">
        <v>19</v>
      </c>
      <c r="D91" s="349">
        <v>50</v>
      </c>
      <c r="E91" s="342" t="s">
        <v>20</v>
      </c>
      <c r="F91" s="349">
        <v>50</v>
      </c>
      <c r="G91" s="349">
        <v>50</v>
      </c>
      <c r="H91" s="349">
        <v>50</v>
      </c>
      <c r="I91" s="349">
        <v>50</v>
      </c>
      <c r="J91" s="349">
        <v>50</v>
      </c>
      <c r="K91" s="349">
        <v>50</v>
      </c>
      <c r="L91" s="349">
        <v>50</v>
      </c>
      <c r="M91" s="349">
        <v>50</v>
      </c>
      <c r="N91" s="349">
        <v>50</v>
      </c>
      <c r="O91" s="349">
        <v>50</v>
      </c>
      <c r="P91" s="349">
        <v>50</v>
      </c>
      <c r="Q91" s="349">
        <v>50</v>
      </c>
      <c r="R91" s="349">
        <v>50</v>
      </c>
      <c r="S91" s="349">
        <v>50</v>
      </c>
      <c r="T91" s="349">
        <v>50</v>
      </c>
    </row>
    <row r="92" spans="1:20" ht="9.75" customHeight="1" thickBot="1" x14ac:dyDescent="0.35">
      <c r="A92" s="339"/>
      <c r="B92" s="333"/>
      <c r="C92" s="340"/>
      <c r="D92" s="349"/>
      <c r="E92" s="342"/>
      <c r="F92" s="349"/>
      <c r="G92" s="349"/>
      <c r="H92" s="349"/>
      <c r="I92" s="349"/>
      <c r="J92" s="349"/>
      <c r="K92" s="349"/>
      <c r="L92" s="349"/>
      <c r="M92" s="349"/>
      <c r="N92" s="349"/>
      <c r="O92" s="349"/>
      <c r="P92" s="349"/>
      <c r="Q92" s="349"/>
      <c r="R92" s="349"/>
      <c r="S92" s="349"/>
      <c r="T92" s="349"/>
    </row>
    <row r="93" spans="1:20" ht="16.2" thickBot="1" x14ac:dyDescent="0.35">
      <c r="A93" s="339"/>
      <c r="B93" s="333"/>
      <c r="C93" s="340" t="s">
        <v>21</v>
      </c>
      <c r="D93" s="349">
        <v>25</v>
      </c>
      <c r="E93" s="342" t="s">
        <v>20</v>
      </c>
      <c r="F93" s="349">
        <v>25</v>
      </c>
      <c r="G93" s="349">
        <v>25</v>
      </c>
      <c r="H93" s="349">
        <v>25</v>
      </c>
      <c r="I93" s="349">
        <v>25</v>
      </c>
      <c r="J93" s="349">
        <v>25</v>
      </c>
      <c r="K93" s="349">
        <v>25</v>
      </c>
      <c r="L93" s="349">
        <v>25</v>
      </c>
      <c r="M93" s="349">
        <v>25</v>
      </c>
      <c r="N93" s="349">
        <v>25</v>
      </c>
      <c r="O93" s="349">
        <v>25</v>
      </c>
      <c r="P93" s="349">
        <v>25</v>
      </c>
      <c r="Q93" s="349">
        <v>25</v>
      </c>
      <c r="R93" s="349">
        <v>25</v>
      </c>
      <c r="S93" s="349">
        <v>25</v>
      </c>
      <c r="T93" s="349">
        <v>25</v>
      </c>
    </row>
    <row r="94" spans="1:20" ht="4.5" customHeight="1" thickBot="1" x14ac:dyDescent="0.35">
      <c r="A94" s="339"/>
      <c r="B94" s="333"/>
      <c r="C94" s="340"/>
      <c r="D94" s="349"/>
      <c r="E94" s="342"/>
      <c r="F94" s="349"/>
      <c r="G94" s="349"/>
      <c r="H94" s="349"/>
      <c r="I94" s="349"/>
      <c r="J94" s="349"/>
      <c r="K94" s="349"/>
      <c r="L94" s="349"/>
      <c r="M94" s="349"/>
      <c r="N94" s="349"/>
      <c r="O94" s="349"/>
      <c r="P94" s="349"/>
      <c r="Q94" s="349"/>
      <c r="R94" s="349"/>
      <c r="S94" s="349"/>
      <c r="T94" s="349"/>
    </row>
    <row r="95" spans="1:20" ht="16.2" thickBot="1" x14ac:dyDescent="0.35">
      <c r="A95" s="339"/>
      <c r="B95" s="333"/>
      <c r="C95" s="340" t="s">
        <v>22</v>
      </c>
      <c r="D95" s="349">
        <v>30</v>
      </c>
      <c r="E95" s="342" t="s">
        <v>20</v>
      </c>
      <c r="F95" s="349">
        <v>30</v>
      </c>
      <c r="G95" s="349">
        <v>30</v>
      </c>
      <c r="H95" s="349">
        <v>30</v>
      </c>
      <c r="I95" s="349">
        <v>30</v>
      </c>
      <c r="J95" s="349">
        <v>30</v>
      </c>
      <c r="K95" s="349">
        <v>30</v>
      </c>
      <c r="L95" s="349">
        <v>30</v>
      </c>
      <c r="M95" s="349">
        <v>30</v>
      </c>
      <c r="N95" s="349">
        <v>30</v>
      </c>
      <c r="O95" s="349">
        <v>30</v>
      </c>
      <c r="P95" s="349">
        <v>30</v>
      </c>
      <c r="Q95" s="349">
        <v>30</v>
      </c>
      <c r="R95" s="349">
        <v>30</v>
      </c>
      <c r="S95" s="349">
        <v>30</v>
      </c>
      <c r="T95" s="349">
        <v>30</v>
      </c>
    </row>
    <row r="96" spans="1:20" ht="6.75" customHeight="1" thickBot="1" x14ac:dyDescent="0.35">
      <c r="A96" s="339"/>
      <c r="B96" s="333"/>
      <c r="C96" s="340"/>
      <c r="D96" s="349"/>
      <c r="E96" s="342"/>
      <c r="F96" s="349"/>
      <c r="G96" s="349"/>
      <c r="H96" s="349"/>
      <c r="I96" s="349"/>
      <c r="J96" s="349"/>
      <c r="K96" s="349"/>
      <c r="L96" s="349"/>
      <c r="M96" s="349"/>
      <c r="N96" s="349"/>
      <c r="O96" s="349"/>
      <c r="P96" s="349"/>
      <c r="Q96" s="349"/>
      <c r="R96" s="349"/>
      <c r="S96" s="349"/>
      <c r="T96" s="349"/>
    </row>
    <row r="97" spans="1:20" ht="19.8" thickBot="1" x14ac:dyDescent="0.35">
      <c r="A97" s="339"/>
      <c r="B97" s="333" t="s">
        <v>156</v>
      </c>
      <c r="C97" s="156" t="s">
        <v>19</v>
      </c>
      <c r="D97" s="185">
        <v>25</v>
      </c>
      <c r="E97" s="186" t="s">
        <v>20</v>
      </c>
      <c r="F97" s="185">
        <v>25</v>
      </c>
      <c r="G97" s="185">
        <v>25</v>
      </c>
      <c r="H97" s="185">
        <v>25</v>
      </c>
      <c r="I97" s="185">
        <v>25</v>
      </c>
      <c r="J97" s="185">
        <v>25</v>
      </c>
      <c r="K97" s="185">
        <v>25</v>
      </c>
      <c r="L97" s="185">
        <v>25</v>
      </c>
      <c r="M97" s="185">
        <v>25</v>
      </c>
      <c r="N97" s="185">
        <v>25</v>
      </c>
      <c r="O97" s="185">
        <v>25</v>
      </c>
      <c r="P97" s="185">
        <v>25</v>
      </c>
      <c r="Q97" s="185">
        <v>25</v>
      </c>
      <c r="R97" s="185">
        <v>25</v>
      </c>
      <c r="S97" s="185">
        <v>25</v>
      </c>
      <c r="T97" s="185">
        <v>25</v>
      </c>
    </row>
    <row r="98" spans="1:20" ht="29.4" thickBot="1" x14ac:dyDescent="0.35">
      <c r="A98" s="339"/>
      <c r="B98" s="333"/>
      <c r="C98" s="156" t="s">
        <v>21</v>
      </c>
      <c r="D98" s="185">
        <v>25</v>
      </c>
      <c r="E98" s="154" t="s">
        <v>20</v>
      </c>
      <c r="F98" s="185">
        <v>25</v>
      </c>
      <c r="G98" s="185">
        <v>25</v>
      </c>
      <c r="H98" s="185">
        <v>25</v>
      </c>
      <c r="I98" s="185">
        <v>25</v>
      </c>
      <c r="J98" s="185">
        <v>25</v>
      </c>
      <c r="K98" s="185">
        <v>25</v>
      </c>
      <c r="L98" s="185">
        <v>25</v>
      </c>
      <c r="M98" s="185">
        <v>25</v>
      </c>
      <c r="N98" s="185">
        <v>25</v>
      </c>
      <c r="O98" s="185">
        <v>25</v>
      </c>
      <c r="P98" s="185">
        <v>25</v>
      </c>
      <c r="Q98" s="185">
        <v>25</v>
      </c>
      <c r="R98" s="185">
        <v>25</v>
      </c>
      <c r="S98" s="185">
        <v>25</v>
      </c>
      <c r="T98" s="185">
        <v>25</v>
      </c>
    </row>
    <row r="99" spans="1:20" ht="19.8" thickBot="1" x14ac:dyDescent="0.35">
      <c r="A99" s="339"/>
      <c r="B99" s="333"/>
      <c r="C99" s="156" t="s">
        <v>22</v>
      </c>
      <c r="D99" s="185">
        <v>25</v>
      </c>
      <c r="E99" s="154" t="s">
        <v>20</v>
      </c>
      <c r="F99" s="185">
        <v>25</v>
      </c>
      <c r="G99" s="185">
        <v>25</v>
      </c>
      <c r="H99" s="185">
        <v>25</v>
      </c>
      <c r="I99" s="185">
        <v>25</v>
      </c>
      <c r="J99" s="185">
        <v>25</v>
      </c>
      <c r="K99" s="185">
        <v>25</v>
      </c>
      <c r="L99" s="185">
        <v>25</v>
      </c>
      <c r="M99" s="185">
        <v>25</v>
      </c>
      <c r="N99" s="185">
        <v>25</v>
      </c>
      <c r="O99" s="185">
        <v>25</v>
      </c>
      <c r="P99" s="185">
        <v>25</v>
      </c>
      <c r="Q99" s="185">
        <v>25</v>
      </c>
      <c r="R99" s="185">
        <v>25</v>
      </c>
      <c r="S99" s="185">
        <v>25</v>
      </c>
      <c r="T99" s="185">
        <v>25</v>
      </c>
    </row>
    <row r="100" spans="1:20" ht="16.2" thickBot="1" x14ac:dyDescent="0.35">
      <c r="A100" s="38" t="s">
        <v>54</v>
      </c>
      <c r="B100" s="345" t="s">
        <v>55</v>
      </c>
      <c r="C100" s="345"/>
      <c r="D100" s="345"/>
      <c r="E100" s="345"/>
      <c r="F100" s="345"/>
      <c r="G100" s="345"/>
      <c r="H100" s="345"/>
      <c r="I100" s="345"/>
      <c r="J100" s="345"/>
      <c r="K100" s="345"/>
      <c r="L100" s="345"/>
      <c r="M100" s="345"/>
      <c r="N100" s="345"/>
      <c r="O100" s="345"/>
      <c r="P100" s="345"/>
      <c r="Q100" s="345"/>
      <c r="R100" s="345"/>
      <c r="S100" s="345"/>
      <c r="T100" s="345"/>
    </row>
    <row r="101" spans="1:20" ht="32.25" customHeight="1" thickBot="1" x14ac:dyDescent="0.35">
      <c r="A101" s="353"/>
      <c r="B101" s="345" t="s">
        <v>56</v>
      </c>
      <c r="C101" s="345"/>
      <c r="D101" s="156" t="s">
        <v>145</v>
      </c>
      <c r="E101" s="154" t="s">
        <v>38</v>
      </c>
      <c r="F101" s="154">
        <v>300</v>
      </c>
      <c r="G101" s="154">
        <v>300</v>
      </c>
      <c r="H101" s="154">
        <v>300</v>
      </c>
      <c r="I101" s="154">
        <v>300</v>
      </c>
      <c r="J101" s="188">
        <f>(F101+G101+H101+I101)</f>
        <v>1200</v>
      </c>
      <c r="K101" s="154">
        <v>300</v>
      </c>
      <c r="L101" s="154">
        <v>300</v>
      </c>
      <c r="M101" s="154">
        <v>300</v>
      </c>
      <c r="N101" s="154">
        <v>300</v>
      </c>
      <c r="O101" s="188">
        <f>(K101+L101+M101+N101)</f>
        <v>1200</v>
      </c>
      <c r="P101" s="154">
        <v>300</v>
      </c>
      <c r="Q101" s="154">
        <v>300</v>
      </c>
      <c r="R101" s="154">
        <v>300</v>
      </c>
      <c r="S101" s="154">
        <v>300</v>
      </c>
      <c r="T101" s="188">
        <f>(P101+Q101+R101+S101)</f>
        <v>1200</v>
      </c>
    </row>
    <row r="102" spans="1:20" ht="38.25" customHeight="1" thickBot="1" x14ac:dyDescent="0.35">
      <c r="A102" s="353"/>
      <c r="B102" s="345" t="s">
        <v>155</v>
      </c>
      <c r="C102" s="345"/>
      <c r="D102" s="185">
        <v>33.299999999999997</v>
      </c>
      <c r="E102" s="154" t="s">
        <v>20</v>
      </c>
      <c r="F102" s="185">
        <v>33.299999999999997</v>
      </c>
      <c r="G102" s="185">
        <v>33.299999999999997</v>
      </c>
      <c r="H102" s="185">
        <v>33.299999999999997</v>
      </c>
      <c r="I102" s="185">
        <v>33.299999999999997</v>
      </c>
      <c r="J102" s="185">
        <v>33.299999999999997</v>
      </c>
      <c r="K102" s="185">
        <v>33.299999999999997</v>
      </c>
      <c r="L102" s="185">
        <v>33.299999999999997</v>
      </c>
      <c r="M102" s="185">
        <v>33.299999999999997</v>
      </c>
      <c r="N102" s="185">
        <v>33.299999999999997</v>
      </c>
      <c r="O102" s="185">
        <v>33.299999999999997</v>
      </c>
      <c r="P102" s="185">
        <v>33.299999999999997</v>
      </c>
      <c r="Q102" s="185">
        <v>33.299999999999997</v>
      </c>
      <c r="R102" s="185">
        <v>33.299999999999997</v>
      </c>
      <c r="S102" s="185">
        <v>33.299999999999997</v>
      </c>
      <c r="T102" s="185">
        <v>33.299999999999997</v>
      </c>
    </row>
    <row r="103" spans="1:20" ht="16.2" thickBot="1" x14ac:dyDescent="0.35">
      <c r="A103" s="353"/>
      <c r="B103" s="333" t="s">
        <v>177</v>
      </c>
      <c r="C103" s="340" t="s">
        <v>19</v>
      </c>
      <c r="D103" s="351">
        <v>50</v>
      </c>
      <c r="E103" s="342" t="s">
        <v>20</v>
      </c>
      <c r="F103" s="351">
        <v>50</v>
      </c>
      <c r="G103" s="351">
        <v>50</v>
      </c>
      <c r="H103" s="351">
        <v>50</v>
      </c>
      <c r="I103" s="351">
        <v>50</v>
      </c>
      <c r="J103" s="351">
        <v>50</v>
      </c>
      <c r="K103" s="351">
        <v>50</v>
      </c>
      <c r="L103" s="351">
        <v>50</v>
      </c>
      <c r="M103" s="351">
        <v>50</v>
      </c>
      <c r="N103" s="351">
        <v>50</v>
      </c>
      <c r="O103" s="351">
        <v>50</v>
      </c>
      <c r="P103" s="351">
        <v>50</v>
      </c>
      <c r="Q103" s="351">
        <v>50</v>
      </c>
      <c r="R103" s="351">
        <v>50</v>
      </c>
      <c r="S103" s="351">
        <v>50</v>
      </c>
      <c r="T103" s="351">
        <v>50</v>
      </c>
    </row>
    <row r="104" spans="1:20" ht="1.5" customHeight="1" thickBot="1" x14ac:dyDescent="0.35">
      <c r="A104" s="353"/>
      <c r="B104" s="333"/>
      <c r="C104" s="340"/>
      <c r="D104" s="351"/>
      <c r="E104" s="342"/>
      <c r="F104" s="351"/>
      <c r="G104" s="351"/>
      <c r="H104" s="351"/>
      <c r="I104" s="351"/>
      <c r="J104" s="351"/>
      <c r="K104" s="351"/>
      <c r="L104" s="351"/>
      <c r="M104" s="351"/>
      <c r="N104" s="351"/>
      <c r="O104" s="351"/>
      <c r="P104" s="351"/>
      <c r="Q104" s="351"/>
      <c r="R104" s="351"/>
      <c r="S104" s="351"/>
      <c r="T104" s="351"/>
    </row>
    <row r="105" spans="1:20" ht="16.2" thickBot="1" x14ac:dyDescent="0.35">
      <c r="A105" s="353"/>
      <c r="B105" s="333"/>
      <c r="C105" s="340" t="s">
        <v>21</v>
      </c>
      <c r="D105" s="351">
        <v>25</v>
      </c>
      <c r="E105" s="342" t="s">
        <v>20</v>
      </c>
      <c r="F105" s="351">
        <v>25</v>
      </c>
      <c r="G105" s="351">
        <v>25</v>
      </c>
      <c r="H105" s="351">
        <v>25</v>
      </c>
      <c r="I105" s="351">
        <v>25</v>
      </c>
      <c r="J105" s="351">
        <v>25</v>
      </c>
      <c r="K105" s="351">
        <v>25</v>
      </c>
      <c r="L105" s="351">
        <v>25</v>
      </c>
      <c r="M105" s="351">
        <v>25</v>
      </c>
      <c r="N105" s="351">
        <v>25</v>
      </c>
      <c r="O105" s="351">
        <v>25</v>
      </c>
      <c r="P105" s="351">
        <v>25</v>
      </c>
      <c r="Q105" s="351">
        <v>25</v>
      </c>
      <c r="R105" s="351">
        <v>25</v>
      </c>
      <c r="S105" s="351">
        <v>25</v>
      </c>
      <c r="T105" s="351">
        <v>25</v>
      </c>
    </row>
    <row r="106" spans="1:20" ht="2.25" customHeight="1" thickBot="1" x14ac:dyDescent="0.35">
      <c r="A106" s="353"/>
      <c r="B106" s="333"/>
      <c r="C106" s="340"/>
      <c r="D106" s="351"/>
      <c r="E106" s="342"/>
      <c r="F106" s="351"/>
      <c r="G106" s="351"/>
      <c r="H106" s="351"/>
      <c r="I106" s="351"/>
      <c r="J106" s="351"/>
      <c r="K106" s="351"/>
      <c r="L106" s="351"/>
      <c r="M106" s="351"/>
      <c r="N106" s="351"/>
      <c r="O106" s="351"/>
      <c r="P106" s="351"/>
      <c r="Q106" s="351"/>
      <c r="R106" s="351"/>
      <c r="S106" s="351"/>
      <c r="T106" s="351"/>
    </row>
    <row r="107" spans="1:20" ht="16.2" thickBot="1" x14ac:dyDescent="0.35">
      <c r="A107" s="353"/>
      <c r="B107" s="333"/>
      <c r="C107" s="340" t="s">
        <v>22</v>
      </c>
      <c r="D107" s="351">
        <v>30</v>
      </c>
      <c r="E107" s="342" t="s">
        <v>20</v>
      </c>
      <c r="F107" s="351">
        <v>30</v>
      </c>
      <c r="G107" s="351">
        <v>30</v>
      </c>
      <c r="H107" s="351">
        <v>30</v>
      </c>
      <c r="I107" s="351">
        <v>30</v>
      </c>
      <c r="J107" s="351">
        <v>30</v>
      </c>
      <c r="K107" s="351">
        <v>30</v>
      </c>
      <c r="L107" s="351">
        <v>30</v>
      </c>
      <c r="M107" s="351">
        <v>30</v>
      </c>
      <c r="N107" s="351">
        <v>30</v>
      </c>
      <c r="O107" s="351">
        <v>30</v>
      </c>
      <c r="P107" s="351">
        <v>30</v>
      </c>
      <c r="Q107" s="351">
        <v>30</v>
      </c>
      <c r="R107" s="351">
        <v>30</v>
      </c>
      <c r="S107" s="351">
        <v>30</v>
      </c>
      <c r="T107" s="351">
        <v>30</v>
      </c>
    </row>
    <row r="108" spans="1:20" ht="16.2" thickBot="1" x14ac:dyDescent="0.35">
      <c r="A108" s="353"/>
      <c r="B108" s="333"/>
      <c r="C108" s="340"/>
      <c r="D108" s="351"/>
      <c r="E108" s="342"/>
      <c r="F108" s="351"/>
      <c r="G108" s="351"/>
      <c r="H108" s="351"/>
      <c r="I108" s="351"/>
      <c r="J108" s="351"/>
      <c r="K108" s="351"/>
      <c r="L108" s="351"/>
      <c r="M108" s="351"/>
      <c r="N108" s="351"/>
      <c r="O108" s="351"/>
      <c r="P108" s="351"/>
      <c r="Q108" s="351"/>
      <c r="R108" s="351"/>
      <c r="S108" s="351"/>
      <c r="T108" s="351"/>
    </row>
    <row r="109" spans="1:20" ht="16.2" thickBot="1" x14ac:dyDescent="0.35">
      <c r="A109" s="353"/>
      <c r="B109" s="333" t="s">
        <v>58</v>
      </c>
      <c r="C109" s="340" t="s">
        <v>19</v>
      </c>
      <c r="D109" s="351">
        <v>10</v>
      </c>
      <c r="E109" s="342" t="s">
        <v>20</v>
      </c>
      <c r="F109" s="351">
        <v>10</v>
      </c>
      <c r="G109" s="351">
        <v>10</v>
      </c>
      <c r="H109" s="351">
        <v>10</v>
      </c>
      <c r="I109" s="351">
        <v>10</v>
      </c>
      <c r="J109" s="351">
        <v>10</v>
      </c>
      <c r="K109" s="351">
        <v>10</v>
      </c>
      <c r="L109" s="351">
        <v>10</v>
      </c>
      <c r="M109" s="351">
        <v>10</v>
      </c>
      <c r="N109" s="351">
        <v>10</v>
      </c>
      <c r="O109" s="351">
        <v>10</v>
      </c>
      <c r="P109" s="351">
        <v>10</v>
      </c>
      <c r="Q109" s="351">
        <v>10</v>
      </c>
      <c r="R109" s="351">
        <v>10</v>
      </c>
      <c r="S109" s="351">
        <v>10</v>
      </c>
      <c r="T109" s="351">
        <v>10</v>
      </c>
    </row>
    <row r="110" spans="1:20" ht="16.2" thickBot="1" x14ac:dyDescent="0.35">
      <c r="A110" s="353"/>
      <c r="B110" s="333"/>
      <c r="C110" s="340"/>
      <c r="D110" s="351"/>
      <c r="E110" s="342"/>
      <c r="F110" s="351"/>
      <c r="G110" s="351"/>
      <c r="H110" s="351"/>
      <c r="I110" s="351"/>
      <c r="J110" s="351"/>
      <c r="K110" s="351"/>
      <c r="L110" s="351"/>
      <c r="M110" s="351"/>
      <c r="N110" s="351"/>
      <c r="O110" s="351"/>
      <c r="P110" s="351"/>
      <c r="Q110" s="351"/>
      <c r="R110" s="351"/>
      <c r="S110" s="351"/>
      <c r="T110" s="351"/>
    </row>
    <row r="111" spans="1:20" ht="16.2" thickBot="1" x14ac:dyDescent="0.35">
      <c r="A111" s="353"/>
      <c r="B111" s="333"/>
      <c r="C111" s="340" t="s">
        <v>21</v>
      </c>
      <c r="D111" s="351">
        <v>10</v>
      </c>
      <c r="E111" s="342" t="s">
        <v>20</v>
      </c>
      <c r="F111" s="351">
        <v>10</v>
      </c>
      <c r="G111" s="351">
        <v>10</v>
      </c>
      <c r="H111" s="351">
        <v>10</v>
      </c>
      <c r="I111" s="351">
        <v>10</v>
      </c>
      <c r="J111" s="351">
        <v>10</v>
      </c>
      <c r="K111" s="351">
        <v>10</v>
      </c>
      <c r="L111" s="351">
        <v>10</v>
      </c>
      <c r="M111" s="351">
        <v>10</v>
      </c>
      <c r="N111" s="351">
        <v>10</v>
      </c>
      <c r="O111" s="351">
        <v>10</v>
      </c>
      <c r="P111" s="351">
        <v>10</v>
      </c>
      <c r="Q111" s="351">
        <v>10</v>
      </c>
      <c r="R111" s="351">
        <v>10</v>
      </c>
      <c r="S111" s="351">
        <v>10</v>
      </c>
      <c r="T111" s="351">
        <v>10</v>
      </c>
    </row>
    <row r="112" spans="1:20" ht="16.2" thickBot="1" x14ac:dyDescent="0.35">
      <c r="A112" s="353"/>
      <c r="B112" s="333"/>
      <c r="C112" s="340"/>
      <c r="D112" s="351"/>
      <c r="E112" s="342"/>
      <c r="F112" s="351"/>
      <c r="G112" s="351"/>
      <c r="H112" s="351"/>
      <c r="I112" s="351"/>
      <c r="J112" s="351"/>
      <c r="K112" s="351"/>
      <c r="L112" s="351"/>
      <c r="M112" s="351"/>
      <c r="N112" s="351"/>
      <c r="O112" s="351"/>
      <c r="P112" s="351"/>
      <c r="Q112" s="351"/>
      <c r="R112" s="351"/>
      <c r="S112" s="351"/>
      <c r="T112" s="351"/>
    </row>
    <row r="113" spans="1:20" ht="16.2" thickBot="1" x14ac:dyDescent="0.35">
      <c r="A113" s="353"/>
      <c r="B113" s="333"/>
      <c r="C113" s="340" t="s">
        <v>22</v>
      </c>
      <c r="D113" s="351">
        <v>10</v>
      </c>
      <c r="E113" s="342" t="s">
        <v>20</v>
      </c>
      <c r="F113" s="351">
        <v>10</v>
      </c>
      <c r="G113" s="351">
        <v>10</v>
      </c>
      <c r="H113" s="351">
        <v>10</v>
      </c>
      <c r="I113" s="351">
        <v>10</v>
      </c>
      <c r="J113" s="351">
        <v>10</v>
      </c>
      <c r="K113" s="351">
        <v>10</v>
      </c>
      <c r="L113" s="351">
        <v>10</v>
      </c>
      <c r="M113" s="351">
        <v>10</v>
      </c>
      <c r="N113" s="351">
        <v>10</v>
      </c>
      <c r="O113" s="351">
        <v>10</v>
      </c>
      <c r="P113" s="351">
        <v>10</v>
      </c>
      <c r="Q113" s="351">
        <v>10</v>
      </c>
      <c r="R113" s="351">
        <v>10</v>
      </c>
      <c r="S113" s="351">
        <v>10</v>
      </c>
      <c r="T113" s="351">
        <v>10</v>
      </c>
    </row>
    <row r="114" spans="1:20" ht="16.2" thickBot="1" x14ac:dyDescent="0.35">
      <c r="A114" s="353"/>
      <c r="B114" s="333"/>
      <c r="C114" s="340"/>
      <c r="D114" s="351"/>
      <c r="E114" s="342"/>
      <c r="F114" s="351"/>
      <c r="G114" s="351"/>
      <c r="H114" s="351"/>
      <c r="I114" s="351"/>
      <c r="J114" s="351"/>
      <c r="K114" s="351"/>
      <c r="L114" s="351"/>
      <c r="M114" s="351"/>
      <c r="N114" s="351"/>
      <c r="O114" s="351"/>
      <c r="P114" s="351"/>
      <c r="Q114" s="351"/>
      <c r="R114" s="351"/>
      <c r="S114" s="351"/>
      <c r="T114" s="351"/>
    </row>
    <row r="115" spans="1:20" ht="33.75" customHeight="1" thickBot="1" x14ac:dyDescent="0.35">
      <c r="A115" s="38" t="s">
        <v>59</v>
      </c>
      <c r="B115" s="333" t="s">
        <v>60</v>
      </c>
      <c r="C115" s="333"/>
      <c r="D115" s="333"/>
      <c r="E115" s="333"/>
      <c r="F115" s="333"/>
      <c r="G115" s="333"/>
      <c r="H115" s="333"/>
      <c r="I115" s="333"/>
      <c r="J115" s="333"/>
      <c r="K115" s="333"/>
      <c r="L115" s="333"/>
      <c r="M115" s="333"/>
      <c r="N115" s="333"/>
      <c r="O115" s="333"/>
      <c r="P115" s="333"/>
      <c r="Q115" s="333"/>
      <c r="R115" s="333"/>
      <c r="S115" s="333"/>
      <c r="T115" s="333"/>
    </row>
    <row r="116" spans="1:20" ht="16.2" thickBot="1" x14ac:dyDescent="0.35">
      <c r="A116" s="339"/>
      <c r="B116" s="333" t="s">
        <v>61</v>
      </c>
      <c r="C116" s="33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6.2" thickBot="1" x14ac:dyDescent="0.35">
      <c r="A117" s="339"/>
      <c r="B117" s="333"/>
      <c r="C117" s="336"/>
      <c r="D117" s="346"/>
      <c r="E117" s="346"/>
      <c r="F117" s="346"/>
      <c r="G117" s="346"/>
      <c r="H117" s="346"/>
      <c r="I117" s="346"/>
      <c r="J117" s="346"/>
      <c r="K117" s="346"/>
      <c r="L117" s="346"/>
      <c r="M117" s="346"/>
      <c r="N117" s="346"/>
      <c r="O117" s="346"/>
      <c r="P117" s="346"/>
      <c r="Q117" s="346"/>
      <c r="R117" s="346"/>
      <c r="S117" s="346"/>
      <c r="T117" s="346"/>
    </row>
    <row r="118" spans="1:20" ht="16.2" thickBot="1" x14ac:dyDescent="0.35">
      <c r="A118" s="339"/>
      <c r="B118" s="333"/>
      <c r="C118" s="33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6.2" thickBot="1" x14ac:dyDescent="0.35">
      <c r="A119" s="339"/>
      <c r="B119" s="333"/>
      <c r="C119" s="336"/>
      <c r="D119" s="346"/>
      <c r="E119" s="342"/>
      <c r="F119" s="346"/>
      <c r="G119" s="346"/>
      <c r="H119" s="346"/>
      <c r="I119" s="346"/>
      <c r="J119" s="346"/>
      <c r="K119" s="346"/>
      <c r="L119" s="346"/>
      <c r="M119" s="346"/>
      <c r="N119" s="346"/>
      <c r="O119" s="346"/>
      <c r="P119" s="346"/>
      <c r="Q119" s="346"/>
      <c r="R119" s="346"/>
      <c r="S119" s="346"/>
      <c r="T119" s="346"/>
    </row>
    <row r="120" spans="1:20" ht="16.2" thickBot="1" x14ac:dyDescent="0.35">
      <c r="A120" s="339"/>
      <c r="B120" s="333"/>
      <c r="C120" s="33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6.2" thickBot="1" x14ac:dyDescent="0.35">
      <c r="A121" s="339"/>
      <c r="B121" s="333"/>
      <c r="C121" s="336"/>
      <c r="D121" s="346"/>
      <c r="E121" s="346"/>
      <c r="F121" s="346"/>
      <c r="G121" s="346"/>
      <c r="H121" s="346"/>
      <c r="I121" s="346"/>
      <c r="J121" s="346"/>
      <c r="K121" s="346"/>
      <c r="L121" s="346"/>
      <c r="M121" s="346"/>
      <c r="N121" s="346"/>
      <c r="O121" s="346"/>
      <c r="P121" s="346"/>
      <c r="Q121" s="346"/>
      <c r="R121" s="346"/>
      <c r="S121" s="346"/>
      <c r="T121" s="346"/>
    </row>
    <row r="122" spans="1:20" ht="16.2" thickBot="1" x14ac:dyDescent="0.35">
      <c r="A122" s="339"/>
      <c r="B122" s="333" t="s">
        <v>63</v>
      </c>
      <c r="C122" s="34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6.2" thickBot="1" x14ac:dyDescent="0.35">
      <c r="A123" s="339"/>
      <c r="B123" s="333"/>
      <c r="C123" s="340"/>
      <c r="D123" s="346"/>
      <c r="E123" s="346"/>
      <c r="F123" s="346"/>
      <c r="G123" s="346"/>
      <c r="H123" s="346"/>
      <c r="I123" s="346"/>
      <c r="J123" s="346"/>
      <c r="K123" s="346"/>
      <c r="L123" s="346"/>
      <c r="M123" s="346"/>
      <c r="N123" s="346"/>
      <c r="O123" s="346"/>
      <c r="P123" s="346"/>
      <c r="Q123" s="346"/>
      <c r="R123" s="346"/>
      <c r="S123" s="346"/>
      <c r="T123" s="346"/>
    </row>
    <row r="124" spans="1:20" ht="16.2" thickBot="1" x14ac:dyDescent="0.35">
      <c r="A124" s="339"/>
      <c r="B124" s="333"/>
      <c r="C124" s="34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6.2" thickBot="1" x14ac:dyDescent="0.35">
      <c r="A125" s="339"/>
      <c r="B125" s="333"/>
      <c r="C125" s="340"/>
      <c r="D125" s="346"/>
      <c r="E125" s="342"/>
      <c r="F125" s="346"/>
      <c r="G125" s="346"/>
      <c r="H125" s="346"/>
      <c r="I125" s="346"/>
      <c r="J125" s="346"/>
      <c r="K125" s="346"/>
      <c r="L125" s="346"/>
      <c r="M125" s="346"/>
      <c r="N125" s="346"/>
      <c r="O125" s="346"/>
      <c r="P125" s="346"/>
      <c r="Q125" s="346"/>
      <c r="R125" s="346"/>
      <c r="S125" s="346"/>
      <c r="T125" s="346"/>
    </row>
    <row r="126" spans="1:20" ht="16.2" thickBot="1" x14ac:dyDescent="0.35">
      <c r="A126" s="339"/>
      <c r="B126" s="333"/>
      <c r="C126" s="34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6.2" thickBot="1" x14ac:dyDescent="0.35">
      <c r="A127" s="339"/>
      <c r="B127" s="333"/>
      <c r="C127" s="340"/>
      <c r="D127" s="346"/>
      <c r="E127" s="346"/>
      <c r="F127" s="346"/>
      <c r="G127" s="346"/>
      <c r="H127" s="346"/>
      <c r="I127" s="346"/>
      <c r="J127" s="346"/>
      <c r="K127" s="346"/>
      <c r="L127" s="346"/>
      <c r="M127" s="346"/>
      <c r="N127" s="346"/>
      <c r="O127" s="346"/>
      <c r="P127" s="346"/>
      <c r="Q127" s="346"/>
      <c r="R127" s="346"/>
      <c r="S127" s="346"/>
      <c r="T127" s="346"/>
    </row>
    <row r="128" spans="1:20" ht="16.2" thickBot="1" x14ac:dyDescent="0.35">
      <c r="A128" s="339"/>
      <c r="B128" s="333" t="s">
        <v>64</v>
      </c>
      <c r="C128" s="333"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6.2" thickBot="1" x14ac:dyDescent="0.35">
      <c r="A129" s="339"/>
      <c r="B129" s="333"/>
      <c r="C129" s="333"/>
      <c r="D129" s="354"/>
      <c r="E129" s="346"/>
      <c r="F129" s="354"/>
      <c r="G129" s="354"/>
      <c r="H129" s="354"/>
      <c r="I129" s="354"/>
      <c r="J129" s="354"/>
      <c r="K129" s="354"/>
      <c r="L129" s="354"/>
      <c r="M129" s="354"/>
      <c r="N129" s="354"/>
      <c r="O129" s="354"/>
      <c r="P129" s="354"/>
      <c r="Q129" s="354"/>
      <c r="R129" s="354"/>
      <c r="S129" s="354"/>
      <c r="T129" s="354"/>
    </row>
    <row r="130" spans="1:20" ht="16.2" thickBot="1" x14ac:dyDescent="0.35">
      <c r="A130" s="339"/>
      <c r="B130" s="333"/>
      <c r="C130" s="333"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6.2" thickBot="1" x14ac:dyDescent="0.35">
      <c r="A131" s="339"/>
      <c r="B131" s="333"/>
      <c r="C131" s="333"/>
      <c r="D131" s="346"/>
      <c r="E131" s="342"/>
      <c r="F131" s="346"/>
      <c r="G131" s="346"/>
      <c r="H131" s="346"/>
      <c r="I131" s="346"/>
      <c r="J131" s="346"/>
      <c r="K131" s="346"/>
      <c r="L131" s="346"/>
      <c r="M131" s="346"/>
      <c r="N131" s="346"/>
      <c r="O131" s="346"/>
      <c r="P131" s="346"/>
      <c r="Q131" s="346"/>
      <c r="R131" s="346"/>
      <c r="S131" s="346"/>
      <c r="T131" s="346"/>
    </row>
    <row r="132" spans="1:20" ht="16.2" thickBot="1" x14ac:dyDescent="0.35">
      <c r="A132" s="339"/>
      <c r="B132" s="333"/>
      <c r="C132" s="333"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6.2" thickBot="1" x14ac:dyDescent="0.35">
      <c r="A133" s="339"/>
      <c r="B133" s="333"/>
      <c r="C133" s="333"/>
      <c r="D133" s="354"/>
      <c r="E133" s="346"/>
      <c r="F133" s="354"/>
      <c r="G133" s="354"/>
      <c r="H133" s="354"/>
      <c r="I133" s="354"/>
      <c r="J133" s="354"/>
      <c r="K133" s="354"/>
      <c r="L133" s="354"/>
      <c r="M133" s="354"/>
      <c r="N133" s="354"/>
      <c r="O133" s="354"/>
      <c r="P133" s="354"/>
      <c r="Q133" s="354"/>
      <c r="R133" s="354"/>
      <c r="S133" s="354"/>
      <c r="T133" s="354"/>
    </row>
    <row r="134" spans="1:20" ht="21" thickBot="1" x14ac:dyDescent="0.35">
      <c r="A134" s="339"/>
      <c r="B134" s="333" t="s">
        <v>65</v>
      </c>
      <c r="C134" s="189" t="s">
        <v>19</v>
      </c>
      <c r="D134" s="185">
        <v>20</v>
      </c>
      <c r="E134" s="154" t="s">
        <v>38</v>
      </c>
      <c r="F134" s="185">
        <v>20</v>
      </c>
      <c r="G134" s="185">
        <v>20</v>
      </c>
      <c r="H134" s="185">
        <v>20</v>
      </c>
      <c r="I134" s="185">
        <v>20</v>
      </c>
      <c r="J134" s="181">
        <f>(F134+G134+H134+I134)</f>
        <v>80</v>
      </c>
      <c r="K134" s="185">
        <v>20</v>
      </c>
      <c r="L134" s="185">
        <v>20</v>
      </c>
      <c r="M134" s="185">
        <v>20</v>
      </c>
      <c r="N134" s="185">
        <v>20</v>
      </c>
      <c r="O134" s="181">
        <f>(K134+L134+M134+N134)</f>
        <v>80</v>
      </c>
      <c r="P134" s="185">
        <v>20</v>
      </c>
      <c r="Q134" s="185">
        <v>20</v>
      </c>
      <c r="R134" s="185">
        <v>20</v>
      </c>
      <c r="S134" s="185">
        <v>20</v>
      </c>
      <c r="T134" s="181">
        <f>(P134+Q134+R134+S134)</f>
        <v>80</v>
      </c>
    </row>
    <row r="135" spans="1:20" ht="24" customHeight="1" thickBot="1" x14ac:dyDescent="0.35">
      <c r="A135" s="339"/>
      <c r="B135" s="333"/>
      <c r="C135" s="189" t="s">
        <v>21</v>
      </c>
      <c r="D135" s="185">
        <v>1</v>
      </c>
      <c r="E135" s="154" t="s">
        <v>38</v>
      </c>
      <c r="F135" s="185">
        <v>1</v>
      </c>
      <c r="G135" s="185">
        <v>1</v>
      </c>
      <c r="H135" s="185">
        <v>1</v>
      </c>
      <c r="I135" s="185">
        <v>1</v>
      </c>
      <c r="J135" s="181">
        <f>(F135+G135+H135+I135)</f>
        <v>4</v>
      </c>
      <c r="K135" s="185">
        <v>1</v>
      </c>
      <c r="L135" s="185">
        <v>1</v>
      </c>
      <c r="M135" s="185">
        <v>1</v>
      </c>
      <c r="N135" s="185">
        <v>1</v>
      </c>
      <c r="O135" s="181">
        <f>(K135+L135+M135+N135)</f>
        <v>4</v>
      </c>
      <c r="P135" s="185">
        <v>1</v>
      </c>
      <c r="Q135" s="185">
        <v>1</v>
      </c>
      <c r="R135" s="185">
        <v>1</v>
      </c>
      <c r="S135" s="185">
        <v>1</v>
      </c>
      <c r="T135" s="181">
        <f>(P135+Q135+R135+S135)</f>
        <v>4</v>
      </c>
    </row>
    <row r="136" spans="1:20" ht="21" thickBot="1" x14ac:dyDescent="0.35">
      <c r="A136" s="339"/>
      <c r="B136" s="333"/>
      <c r="C136" s="189" t="s">
        <v>22</v>
      </c>
      <c r="D136" s="185">
        <v>10</v>
      </c>
      <c r="E136" s="154" t="s">
        <v>38</v>
      </c>
      <c r="F136" s="185">
        <v>10</v>
      </c>
      <c r="G136" s="185">
        <v>10</v>
      </c>
      <c r="H136" s="185">
        <v>10</v>
      </c>
      <c r="I136" s="185">
        <v>10</v>
      </c>
      <c r="J136" s="181">
        <f>(F136+G136+H136+I136)</f>
        <v>40</v>
      </c>
      <c r="K136" s="185">
        <v>10</v>
      </c>
      <c r="L136" s="185">
        <v>10</v>
      </c>
      <c r="M136" s="185">
        <v>10</v>
      </c>
      <c r="N136" s="185">
        <v>10</v>
      </c>
      <c r="O136" s="181">
        <f>(K136+L136+M136+N136)</f>
        <v>40</v>
      </c>
      <c r="P136" s="185">
        <v>10</v>
      </c>
      <c r="Q136" s="185">
        <v>10</v>
      </c>
      <c r="R136" s="185">
        <v>10</v>
      </c>
      <c r="S136" s="185">
        <v>10</v>
      </c>
      <c r="T136" s="181">
        <f>(P136+Q136+R136+S136)</f>
        <v>40</v>
      </c>
    </row>
    <row r="137" spans="1:20" ht="16.2" thickBot="1" x14ac:dyDescent="0.35">
      <c r="A137" s="339"/>
      <c r="B137" s="333" t="s">
        <v>66</v>
      </c>
      <c r="C137" s="340" t="s">
        <v>62</v>
      </c>
      <c r="D137" s="341">
        <v>50</v>
      </c>
      <c r="E137" s="342" t="s">
        <v>20</v>
      </c>
      <c r="F137" s="341">
        <v>50</v>
      </c>
      <c r="G137" s="341">
        <v>50</v>
      </c>
      <c r="H137" s="341">
        <v>50</v>
      </c>
      <c r="I137" s="341">
        <v>50</v>
      </c>
      <c r="J137" s="341">
        <v>50</v>
      </c>
      <c r="K137" s="341">
        <v>50</v>
      </c>
      <c r="L137" s="341">
        <v>50</v>
      </c>
      <c r="M137" s="341">
        <v>50</v>
      </c>
      <c r="N137" s="341">
        <v>50</v>
      </c>
      <c r="O137" s="341">
        <v>50</v>
      </c>
      <c r="P137" s="341">
        <v>50</v>
      </c>
      <c r="Q137" s="341">
        <v>50</v>
      </c>
      <c r="R137" s="341">
        <v>50</v>
      </c>
      <c r="S137" s="341">
        <v>50</v>
      </c>
      <c r="T137" s="341">
        <v>50</v>
      </c>
    </row>
    <row r="138" spans="1:20" ht="16.2" thickBot="1" x14ac:dyDescent="0.35">
      <c r="A138" s="339"/>
      <c r="B138" s="333"/>
      <c r="C138" s="340"/>
      <c r="D138" s="341"/>
      <c r="E138" s="342"/>
      <c r="F138" s="341"/>
      <c r="G138" s="341"/>
      <c r="H138" s="341"/>
      <c r="I138" s="341"/>
      <c r="J138" s="341"/>
      <c r="K138" s="341"/>
      <c r="L138" s="341"/>
      <c r="M138" s="341"/>
      <c r="N138" s="341"/>
      <c r="O138" s="341"/>
      <c r="P138" s="341"/>
      <c r="Q138" s="341"/>
      <c r="R138" s="341"/>
      <c r="S138" s="341"/>
      <c r="T138" s="341"/>
    </row>
    <row r="139" spans="1:20" ht="16.2" thickBot="1" x14ac:dyDescent="0.35">
      <c r="A139" s="339"/>
      <c r="B139" s="333"/>
      <c r="C139" s="340" t="s">
        <v>21</v>
      </c>
      <c r="D139" s="341">
        <v>100</v>
      </c>
      <c r="E139" s="342" t="s">
        <v>20</v>
      </c>
      <c r="F139" s="341">
        <v>100</v>
      </c>
      <c r="G139" s="341">
        <v>100</v>
      </c>
      <c r="H139" s="341">
        <v>100</v>
      </c>
      <c r="I139" s="341">
        <v>100</v>
      </c>
      <c r="J139" s="341">
        <v>100</v>
      </c>
      <c r="K139" s="341">
        <v>100</v>
      </c>
      <c r="L139" s="341">
        <v>100</v>
      </c>
      <c r="M139" s="341">
        <v>100</v>
      </c>
      <c r="N139" s="341">
        <v>100</v>
      </c>
      <c r="O139" s="341">
        <v>100</v>
      </c>
      <c r="P139" s="341">
        <v>100</v>
      </c>
      <c r="Q139" s="341">
        <v>100</v>
      </c>
      <c r="R139" s="341">
        <v>100</v>
      </c>
      <c r="S139" s="341">
        <v>100</v>
      </c>
      <c r="T139" s="341">
        <v>100</v>
      </c>
    </row>
    <row r="140" spans="1:20" ht="16.2" thickBot="1" x14ac:dyDescent="0.35">
      <c r="A140" s="339"/>
      <c r="B140" s="333"/>
      <c r="C140" s="340"/>
      <c r="D140" s="341"/>
      <c r="E140" s="342"/>
      <c r="F140" s="341"/>
      <c r="G140" s="341"/>
      <c r="H140" s="341"/>
      <c r="I140" s="341"/>
      <c r="J140" s="341"/>
      <c r="K140" s="341"/>
      <c r="L140" s="341"/>
      <c r="M140" s="341"/>
      <c r="N140" s="341"/>
      <c r="O140" s="341"/>
      <c r="P140" s="341"/>
      <c r="Q140" s="341"/>
      <c r="R140" s="341"/>
      <c r="S140" s="341"/>
      <c r="T140" s="341"/>
    </row>
    <row r="141" spans="1:20" ht="16.2" thickBot="1" x14ac:dyDescent="0.35">
      <c r="A141" s="339"/>
      <c r="B141" s="333"/>
      <c r="C141" s="340" t="s">
        <v>22</v>
      </c>
      <c r="D141" s="341">
        <v>50</v>
      </c>
      <c r="E141" s="342" t="s">
        <v>20</v>
      </c>
      <c r="F141" s="341">
        <v>50</v>
      </c>
      <c r="G141" s="341">
        <v>50</v>
      </c>
      <c r="H141" s="341">
        <v>50</v>
      </c>
      <c r="I141" s="341">
        <v>50</v>
      </c>
      <c r="J141" s="341">
        <v>50</v>
      </c>
      <c r="K141" s="341">
        <v>50</v>
      </c>
      <c r="L141" s="341">
        <v>50</v>
      </c>
      <c r="M141" s="341">
        <v>50</v>
      </c>
      <c r="N141" s="341">
        <v>50</v>
      </c>
      <c r="O141" s="341">
        <v>50</v>
      </c>
      <c r="P141" s="341">
        <v>50</v>
      </c>
      <c r="Q141" s="341">
        <v>50</v>
      </c>
      <c r="R141" s="341">
        <v>50</v>
      </c>
      <c r="S141" s="341">
        <v>50</v>
      </c>
      <c r="T141" s="341">
        <v>50</v>
      </c>
    </row>
    <row r="142" spans="1:20" ht="16.2" thickBot="1" x14ac:dyDescent="0.35">
      <c r="A142" s="339"/>
      <c r="B142" s="333"/>
      <c r="C142" s="340"/>
      <c r="D142" s="341"/>
      <c r="E142" s="342"/>
      <c r="F142" s="341"/>
      <c r="G142" s="341"/>
      <c r="H142" s="341"/>
      <c r="I142" s="341"/>
      <c r="J142" s="341"/>
      <c r="K142" s="341"/>
      <c r="L142" s="341"/>
      <c r="M142" s="341"/>
      <c r="N142" s="341"/>
      <c r="O142" s="341"/>
      <c r="P142" s="341"/>
      <c r="Q142" s="341"/>
      <c r="R142" s="341"/>
      <c r="S142" s="341"/>
      <c r="T142" s="341"/>
    </row>
    <row r="143" spans="1:20" ht="32.25" customHeight="1" thickBot="1" x14ac:dyDescent="0.35">
      <c r="A143" s="38">
        <v>1.6</v>
      </c>
      <c r="B143" s="333" t="s">
        <v>67</v>
      </c>
      <c r="C143" s="333"/>
      <c r="D143" s="333"/>
      <c r="E143" s="333"/>
      <c r="F143" s="333"/>
      <c r="G143" s="333"/>
      <c r="H143" s="333"/>
      <c r="I143" s="333"/>
      <c r="J143" s="333"/>
      <c r="K143" s="333"/>
      <c r="L143" s="333"/>
      <c r="M143" s="333"/>
      <c r="N143" s="333"/>
      <c r="O143" s="333"/>
      <c r="P143" s="333"/>
      <c r="Q143" s="333"/>
      <c r="R143" s="333"/>
      <c r="S143" s="333"/>
      <c r="T143" s="333"/>
    </row>
    <row r="144" spans="1:20" ht="16.2" thickBot="1" x14ac:dyDescent="0.35">
      <c r="A144" s="353"/>
      <c r="B144" s="333" t="s">
        <v>68</v>
      </c>
      <c r="C144" s="340" t="s">
        <v>62</v>
      </c>
      <c r="D144" s="341">
        <v>10</v>
      </c>
      <c r="E144" s="342" t="s">
        <v>20</v>
      </c>
      <c r="F144" s="341">
        <v>10</v>
      </c>
      <c r="G144" s="341">
        <v>10</v>
      </c>
      <c r="H144" s="341">
        <v>10</v>
      </c>
      <c r="I144" s="341">
        <v>10</v>
      </c>
      <c r="J144" s="341">
        <v>10</v>
      </c>
      <c r="K144" s="341">
        <v>10</v>
      </c>
      <c r="L144" s="341">
        <v>10</v>
      </c>
      <c r="M144" s="341">
        <v>10</v>
      </c>
      <c r="N144" s="341">
        <v>10</v>
      </c>
      <c r="O144" s="341">
        <v>10</v>
      </c>
      <c r="P144" s="341">
        <v>10</v>
      </c>
      <c r="Q144" s="341">
        <v>10</v>
      </c>
      <c r="R144" s="341">
        <v>10</v>
      </c>
      <c r="S144" s="341">
        <v>10</v>
      </c>
      <c r="T144" s="341">
        <v>10</v>
      </c>
    </row>
    <row r="145" spans="1:20" ht="16.2" thickBot="1" x14ac:dyDescent="0.35">
      <c r="A145" s="353"/>
      <c r="B145" s="333"/>
      <c r="C145" s="340"/>
      <c r="D145" s="341"/>
      <c r="E145" s="342"/>
      <c r="F145" s="341"/>
      <c r="G145" s="341"/>
      <c r="H145" s="341"/>
      <c r="I145" s="341"/>
      <c r="J145" s="341"/>
      <c r="K145" s="341"/>
      <c r="L145" s="341"/>
      <c r="M145" s="341"/>
      <c r="N145" s="341"/>
      <c r="O145" s="341"/>
      <c r="P145" s="341"/>
      <c r="Q145" s="341"/>
      <c r="R145" s="341"/>
      <c r="S145" s="341"/>
      <c r="T145" s="341"/>
    </row>
    <row r="146" spans="1:20" ht="16.2" thickBot="1" x14ac:dyDescent="0.35">
      <c r="A146" s="353"/>
      <c r="B146" s="333"/>
      <c r="C146" s="340" t="s">
        <v>21</v>
      </c>
      <c r="D146" s="341">
        <v>5</v>
      </c>
      <c r="E146" s="342" t="s">
        <v>20</v>
      </c>
      <c r="F146" s="341">
        <v>5</v>
      </c>
      <c r="G146" s="341">
        <v>5</v>
      </c>
      <c r="H146" s="341">
        <v>5</v>
      </c>
      <c r="I146" s="341">
        <v>5</v>
      </c>
      <c r="J146" s="341">
        <v>5</v>
      </c>
      <c r="K146" s="341">
        <v>5</v>
      </c>
      <c r="L146" s="341">
        <v>5</v>
      </c>
      <c r="M146" s="341">
        <v>5</v>
      </c>
      <c r="N146" s="341">
        <v>5</v>
      </c>
      <c r="O146" s="341">
        <v>5</v>
      </c>
      <c r="P146" s="341">
        <v>5</v>
      </c>
      <c r="Q146" s="341">
        <v>5</v>
      </c>
      <c r="R146" s="341">
        <v>5</v>
      </c>
      <c r="S146" s="341">
        <v>5</v>
      </c>
      <c r="T146" s="341">
        <v>5</v>
      </c>
    </row>
    <row r="147" spans="1:20" ht="16.2" thickBot="1" x14ac:dyDescent="0.35">
      <c r="A147" s="353"/>
      <c r="B147" s="333"/>
      <c r="C147" s="340"/>
      <c r="D147" s="341"/>
      <c r="E147" s="342"/>
      <c r="F147" s="341"/>
      <c r="G147" s="341"/>
      <c r="H147" s="341"/>
      <c r="I147" s="341"/>
      <c r="J147" s="341"/>
      <c r="K147" s="341"/>
      <c r="L147" s="341"/>
      <c r="M147" s="341"/>
      <c r="N147" s="341"/>
      <c r="O147" s="341"/>
      <c r="P147" s="341"/>
      <c r="Q147" s="341"/>
      <c r="R147" s="341"/>
      <c r="S147" s="341"/>
      <c r="T147" s="341"/>
    </row>
    <row r="148" spans="1:20" ht="16.2" thickBot="1" x14ac:dyDescent="0.35">
      <c r="A148" s="353"/>
      <c r="B148" s="333"/>
      <c r="C148" s="340" t="s">
        <v>22</v>
      </c>
      <c r="D148" s="341">
        <v>10</v>
      </c>
      <c r="E148" s="342" t="s">
        <v>20</v>
      </c>
      <c r="F148" s="341">
        <v>10</v>
      </c>
      <c r="G148" s="341">
        <v>10</v>
      </c>
      <c r="H148" s="341">
        <v>10</v>
      </c>
      <c r="I148" s="341">
        <v>10</v>
      </c>
      <c r="J148" s="341">
        <v>10</v>
      </c>
      <c r="K148" s="341">
        <v>10</v>
      </c>
      <c r="L148" s="341">
        <v>10</v>
      </c>
      <c r="M148" s="341">
        <v>10</v>
      </c>
      <c r="N148" s="341">
        <v>10</v>
      </c>
      <c r="O148" s="341">
        <v>10</v>
      </c>
      <c r="P148" s="341">
        <v>10</v>
      </c>
      <c r="Q148" s="341">
        <v>10</v>
      </c>
      <c r="R148" s="341">
        <v>10</v>
      </c>
      <c r="S148" s="341">
        <v>10</v>
      </c>
      <c r="T148" s="341">
        <v>10</v>
      </c>
    </row>
    <row r="149" spans="1:20" ht="16.2" thickBot="1" x14ac:dyDescent="0.35">
      <c r="A149" s="353"/>
      <c r="B149" s="333"/>
      <c r="C149" s="340"/>
      <c r="D149" s="341"/>
      <c r="E149" s="342"/>
      <c r="F149" s="341"/>
      <c r="G149" s="341"/>
      <c r="H149" s="341"/>
      <c r="I149" s="341"/>
      <c r="J149" s="341"/>
      <c r="K149" s="341"/>
      <c r="L149" s="341"/>
      <c r="M149" s="341"/>
      <c r="N149" s="341"/>
      <c r="O149" s="341"/>
      <c r="P149" s="341"/>
      <c r="Q149" s="341"/>
      <c r="R149" s="341"/>
      <c r="S149" s="341"/>
      <c r="T149" s="341"/>
    </row>
    <row r="150" spans="1:20" ht="16.2" thickBot="1" x14ac:dyDescent="0.35">
      <c r="A150" s="353"/>
      <c r="B150" s="333" t="s">
        <v>69</v>
      </c>
      <c r="C150" s="340" t="s">
        <v>62</v>
      </c>
      <c r="D150" s="341">
        <v>10</v>
      </c>
      <c r="E150" s="342" t="s">
        <v>20</v>
      </c>
      <c r="F150" s="341">
        <v>10</v>
      </c>
      <c r="G150" s="341">
        <v>10</v>
      </c>
      <c r="H150" s="341">
        <v>10</v>
      </c>
      <c r="I150" s="341">
        <v>10</v>
      </c>
      <c r="J150" s="341">
        <v>10</v>
      </c>
      <c r="K150" s="341">
        <v>10</v>
      </c>
      <c r="L150" s="341">
        <v>10</v>
      </c>
      <c r="M150" s="341">
        <v>10</v>
      </c>
      <c r="N150" s="341">
        <v>10</v>
      </c>
      <c r="O150" s="341">
        <v>10</v>
      </c>
      <c r="P150" s="341">
        <v>10</v>
      </c>
      <c r="Q150" s="341">
        <v>10</v>
      </c>
      <c r="R150" s="341">
        <v>10</v>
      </c>
      <c r="S150" s="341">
        <v>10</v>
      </c>
      <c r="T150" s="341">
        <v>10</v>
      </c>
    </row>
    <row r="151" spans="1:20" ht="16.2" thickBot="1" x14ac:dyDescent="0.35">
      <c r="A151" s="353"/>
      <c r="B151" s="333"/>
      <c r="C151" s="340"/>
      <c r="D151" s="341"/>
      <c r="E151" s="342"/>
      <c r="F151" s="341"/>
      <c r="G151" s="341"/>
      <c r="H151" s="341"/>
      <c r="I151" s="341"/>
      <c r="J151" s="341"/>
      <c r="K151" s="341"/>
      <c r="L151" s="341"/>
      <c r="M151" s="341"/>
      <c r="N151" s="341"/>
      <c r="O151" s="341"/>
      <c r="P151" s="341"/>
      <c r="Q151" s="341"/>
      <c r="R151" s="341"/>
      <c r="S151" s="341"/>
      <c r="T151" s="341"/>
    </row>
    <row r="152" spans="1:20" ht="16.2" thickBot="1" x14ac:dyDescent="0.35">
      <c r="A152" s="353"/>
      <c r="B152" s="333"/>
      <c r="C152" s="340" t="s">
        <v>21</v>
      </c>
      <c r="D152" s="341">
        <v>5</v>
      </c>
      <c r="E152" s="342" t="s">
        <v>20</v>
      </c>
      <c r="F152" s="341">
        <v>5</v>
      </c>
      <c r="G152" s="341">
        <v>5</v>
      </c>
      <c r="H152" s="341">
        <v>5</v>
      </c>
      <c r="I152" s="341">
        <v>5</v>
      </c>
      <c r="J152" s="341">
        <v>5</v>
      </c>
      <c r="K152" s="341">
        <v>5</v>
      </c>
      <c r="L152" s="341">
        <v>5</v>
      </c>
      <c r="M152" s="341">
        <v>5</v>
      </c>
      <c r="N152" s="341">
        <v>5</v>
      </c>
      <c r="O152" s="341">
        <v>5</v>
      </c>
      <c r="P152" s="341">
        <v>5</v>
      </c>
      <c r="Q152" s="341">
        <v>5</v>
      </c>
      <c r="R152" s="341">
        <v>5</v>
      </c>
      <c r="S152" s="341">
        <v>5</v>
      </c>
      <c r="T152" s="341">
        <v>5</v>
      </c>
    </row>
    <row r="153" spans="1:20" ht="16.2" thickBot="1" x14ac:dyDescent="0.35">
      <c r="A153" s="353"/>
      <c r="B153" s="333"/>
      <c r="C153" s="340"/>
      <c r="D153" s="341"/>
      <c r="E153" s="342"/>
      <c r="F153" s="341"/>
      <c r="G153" s="341"/>
      <c r="H153" s="341"/>
      <c r="I153" s="341"/>
      <c r="J153" s="341"/>
      <c r="K153" s="341"/>
      <c r="L153" s="341"/>
      <c r="M153" s="341"/>
      <c r="N153" s="341"/>
      <c r="O153" s="341"/>
      <c r="P153" s="341"/>
      <c r="Q153" s="341"/>
      <c r="R153" s="341"/>
      <c r="S153" s="341"/>
      <c r="T153" s="341"/>
    </row>
    <row r="154" spans="1:20" ht="16.2" thickBot="1" x14ac:dyDescent="0.35">
      <c r="A154" s="353"/>
      <c r="B154" s="333"/>
      <c r="C154" s="340" t="s">
        <v>22</v>
      </c>
      <c r="D154" s="341">
        <v>10</v>
      </c>
      <c r="E154" s="342" t="s">
        <v>20</v>
      </c>
      <c r="F154" s="341">
        <v>10</v>
      </c>
      <c r="G154" s="341">
        <v>10</v>
      </c>
      <c r="H154" s="341">
        <v>10</v>
      </c>
      <c r="I154" s="341">
        <v>10</v>
      </c>
      <c r="J154" s="341">
        <v>10</v>
      </c>
      <c r="K154" s="341">
        <v>10</v>
      </c>
      <c r="L154" s="341">
        <v>10</v>
      </c>
      <c r="M154" s="341">
        <v>10</v>
      </c>
      <c r="N154" s="341">
        <v>10</v>
      </c>
      <c r="O154" s="341">
        <v>10</v>
      </c>
      <c r="P154" s="341">
        <v>10</v>
      </c>
      <c r="Q154" s="341">
        <v>10</v>
      </c>
      <c r="R154" s="341">
        <v>10</v>
      </c>
      <c r="S154" s="341">
        <v>10</v>
      </c>
      <c r="T154" s="341">
        <v>10</v>
      </c>
    </row>
    <row r="155" spans="1:20" ht="21" customHeight="1" thickBot="1" x14ac:dyDescent="0.35">
      <c r="A155" s="353"/>
      <c r="B155" s="333"/>
      <c r="C155" s="340"/>
      <c r="D155" s="341"/>
      <c r="E155" s="342"/>
      <c r="F155" s="341"/>
      <c r="G155" s="341"/>
      <c r="H155" s="341"/>
      <c r="I155" s="341"/>
      <c r="J155" s="341"/>
      <c r="K155" s="341"/>
      <c r="L155" s="341"/>
      <c r="M155" s="341"/>
      <c r="N155" s="341"/>
      <c r="O155" s="341"/>
      <c r="P155" s="341"/>
      <c r="Q155" s="341"/>
      <c r="R155" s="341"/>
      <c r="S155" s="341"/>
      <c r="T155" s="341"/>
    </row>
    <row r="156" spans="1:20" ht="16.2" thickBot="1" x14ac:dyDescent="0.35">
      <c r="A156" s="353"/>
      <c r="B156" s="333" t="s">
        <v>70</v>
      </c>
      <c r="C156" s="333"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6.2" thickBot="1" x14ac:dyDescent="0.35">
      <c r="A157" s="353"/>
      <c r="B157" s="333"/>
      <c r="C157" s="333"/>
      <c r="D157" s="341"/>
      <c r="E157" s="342"/>
      <c r="F157" s="341"/>
      <c r="G157" s="341"/>
      <c r="H157" s="341"/>
      <c r="I157" s="341"/>
      <c r="J157" s="341"/>
      <c r="K157" s="341"/>
      <c r="L157" s="341"/>
      <c r="M157" s="341"/>
      <c r="N157" s="341"/>
      <c r="O157" s="341"/>
      <c r="P157" s="341"/>
      <c r="Q157" s="341"/>
      <c r="R157" s="341"/>
      <c r="S157" s="341"/>
      <c r="T157" s="341"/>
    </row>
    <row r="158" spans="1:20" ht="16.2" thickBot="1" x14ac:dyDescent="0.35">
      <c r="A158" s="353"/>
      <c r="B158" s="333"/>
      <c r="C158" s="333"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6.2" thickBot="1" x14ac:dyDescent="0.35">
      <c r="A159" s="353"/>
      <c r="B159" s="333"/>
      <c r="C159" s="333"/>
      <c r="D159" s="341"/>
      <c r="E159" s="342"/>
      <c r="F159" s="341"/>
      <c r="G159" s="341"/>
      <c r="H159" s="341"/>
      <c r="I159" s="341"/>
      <c r="J159" s="341"/>
      <c r="K159" s="341"/>
      <c r="L159" s="341"/>
      <c r="M159" s="341"/>
      <c r="N159" s="341"/>
      <c r="O159" s="341"/>
      <c r="P159" s="341"/>
      <c r="Q159" s="341"/>
      <c r="R159" s="341"/>
      <c r="S159" s="341"/>
      <c r="T159" s="341"/>
    </row>
    <row r="160" spans="1:20" ht="16.2" thickBot="1" x14ac:dyDescent="0.35">
      <c r="A160" s="353"/>
      <c r="B160" s="333"/>
      <c r="C160" s="333"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6.2" thickBot="1" x14ac:dyDescent="0.35">
      <c r="A161" s="353"/>
      <c r="B161" s="333"/>
      <c r="C161" s="333"/>
      <c r="D161" s="341"/>
      <c r="E161" s="342"/>
      <c r="F161" s="341"/>
      <c r="G161" s="341"/>
      <c r="H161" s="341"/>
      <c r="I161" s="341"/>
      <c r="J161" s="341"/>
      <c r="K161" s="341"/>
      <c r="L161" s="341"/>
      <c r="M161" s="341"/>
      <c r="N161" s="341"/>
      <c r="O161" s="341"/>
      <c r="P161" s="341"/>
      <c r="Q161" s="341"/>
      <c r="R161" s="341"/>
      <c r="S161" s="341"/>
      <c r="T161" s="341"/>
    </row>
    <row r="162" spans="1:20" ht="16.2" thickBot="1" x14ac:dyDescent="0.35">
      <c r="A162" s="353"/>
      <c r="B162" s="333" t="s">
        <v>71</v>
      </c>
      <c r="C162" s="333" t="s">
        <v>19</v>
      </c>
      <c r="D162" s="355">
        <v>1E-4</v>
      </c>
      <c r="E162" s="342"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2.75" customHeight="1" thickBot="1" x14ac:dyDescent="0.35">
      <c r="A163" s="353"/>
      <c r="B163" s="333"/>
      <c r="C163" s="333"/>
      <c r="D163" s="355"/>
      <c r="E163" s="342"/>
      <c r="F163" s="355"/>
      <c r="G163" s="355"/>
      <c r="H163" s="355"/>
      <c r="I163" s="355"/>
      <c r="J163" s="355"/>
      <c r="K163" s="355"/>
      <c r="L163" s="355"/>
      <c r="M163" s="355"/>
      <c r="N163" s="355"/>
      <c r="O163" s="355"/>
      <c r="P163" s="355"/>
      <c r="Q163" s="355"/>
      <c r="R163" s="355"/>
      <c r="S163" s="355"/>
      <c r="T163" s="355"/>
    </row>
    <row r="164" spans="1:20" ht="16.2" thickBot="1" x14ac:dyDescent="0.35">
      <c r="A164" s="353"/>
      <c r="B164" s="333"/>
      <c r="C164" s="333" t="s">
        <v>21</v>
      </c>
      <c r="D164" s="355">
        <v>1E-4</v>
      </c>
      <c r="E164" s="342"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6.2" thickBot="1" x14ac:dyDescent="0.35">
      <c r="A165" s="353"/>
      <c r="B165" s="333"/>
      <c r="C165" s="333"/>
      <c r="D165" s="355"/>
      <c r="E165" s="342"/>
      <c r="F165" s="355"/>
      <c r="G165" s="355"/>
      <c r="H165" s="355"/>
      <c r="I165" s="355"/>
      <c r="J165" s="355"/>
      <c r="K165" s="355"/>
      <c r="L165" s="355"/>
      <c r="M165" s="355"/>
      <c r="N165" s="355"/>
      <c r="O165" s="355"/>
      <c r="P165" s="355"/>
      <c r="Q165" s="355"/>
      <c r="R165" s="355"/>
      <c r="S165" s="355"/>
      <c r="T165" s="355"/>
    </row>
    <row r="166" spans="1:20" ht="16.2" thickBot="1" x14ac:dyDescent="0.35">
      <c r="A166" s="353"/>
      <c r="B166" s="333"/>
      <c r="C166" s="333" t="s">
        <v>22</v>
      </c>
      <c r="D166" s="355">
        <v>1E-4</v>
      </c>
      <c r="E166" s="342"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43.5" customHeight="1" thickBot="1" x14ac:dyDescent="0.35">
      <c r="A167" s="353"/>
      <c r="B167" s="333"/>
      <c r="C167" s="333"/>
      <c r="D167" s="355"/>
      <c r="E167" s="342"/>
      <c r="F167" s="355"/>
      <c r="G167" s="355"/>
      <c r="H167" s="355"/>
      <c r="I167" s="355"/>
      <c r="J167" s="355"/>
      <c r="K167" s="355"/>
      <c r="L167" s="355"/>
      <c r="M167" s="355"/>
      <c r="N167" s="355"/>
      <c r="O167" s="355"/>
      <c r="P167" s="355"/>
      <c r="Q167" s="355"/>
      <c r="R167" s="355"/>
      <c r="S167" s="355"/>
      <c r="T167" s="355"/>
    </row>
    <row r="168" spans="1:20" ht="27" customHeight="1" thickBot="1" x14ac:dyDescent="0.35">
      <c r="A168" s="353"/>
      <c r="B168" s="333" t="s">
        <v>72</v>
      </c>
      <c r="C168" s="333" t="s">
        <v>19</v>
      </c>
      <c r="D168" s="355">
        <v>1E-4</v>
      </c>
      <c r="E168" s="342"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24.75" customHeight="1" thickBot="1" x14ac:dyDescent="0.35">
      <c r="A169" s="353"/>
      <c r="B169" s="333"/>
      <c r="C169" s="333"/>
      <c r="D169" s="355"/>
      <c r="E169" s="342"/>
      <c r="F169" s="355"/>
      <c r="G169" s="355"/>
      <c r="H169" s="355"/>
      <c r="I169" s="355"/>
      <c r="J169" s="355"/>
      <c r="K169" s="355"/>
      <c r="L169" s="355"/>
      <c r="M169" s="355"/>
      <c r="N169" s="355"/>
      <c r="O169" s="355"/>
      <c r="P169" s="355"/>
      <c r="Q169" s="355"/>
      <c r="R169" s="355"/>
      <c r="S169" s="355"/>
      <c r="T169" s="355"/>
    </row>
    <row r="170" spans="1:20" ht="16.2" thickBot="1" x14ac:dyDescent="0.35">
      <c r="A170" s="353"/>
      <c r="B170" s="333"/>
      <c r="C170" s="333" t="s">
        <v>21</v>
      </c>
      <c r="D170" s="355">
        <v>1E-4</v>
      </c>
      <c r="E170" s="342"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28.5" customHeight="1" thickBot="1" x14ac:dyDescent="0.35">
      <c r="A171" s="353"/>
      <c r="B171" s="333"/>
      <c r="C171" s="333"/>
      <c r="D171" s="355"/>
      <c r="E171" s="342"/>
      <c r="F171" s="355"/>
      <c r="G171" s="355"/>
      <c r="H171" s="355"/>
      <c r="I171" s="355"/>
      <c r="J171" s="355"/>
      <c r="K171" s="355"/>
      <c r="L171" s="355"/>
      <c r="M171" s="355"/>
      <c r="N171" s="355"/>
      <c r="O171" s="355"/>
      <c r="P171" s="355"/>
      <c r="Q171" s="355"/>
      <c r="R171" s="355"/>
      <c r="S171" s="355"/>
      <c r="T171" s="355"/>
    </row>
    <row r="172" spans="1:20" ht="12" customHeight="1" thickBot="1" x14ac:dyDescent="0.35">
      <c r="A172" s="353"/>
      <c r="B172" s="333"/>
      <c r="C172" s="333" t="s">
        <v>22</v>
      </c>
      <c r="D172" s="355">
        <v>1E-4</v>
      </c>
      <c r="E172" s="342"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6.2" thickBot="1" x14ac:dyDescent="0.35">
      <c r="A173" s="353"/>
      <c r="B173" s="333"/>
      <c r="C173" s="333"/>
      <c r="D173" s="355"/>
      <c r="E173" s="342"/>
      <c r="F173" s="355"/>
      <c r="G173" s="355"/>
      <c r="H173" s="355"/>
      <c r="I173" s="355"/>
      <c r="J173" s="355"/>
      <c r="K173" s="355"/>
      <c r="L173" s="355"/>
      <c r="M173" s="355"/>
      <c r="N173" s="355"/>
      <c r="O173" s="355"/>
      <c r="P173" s="355"/>
      <c r="Q173" s="355"/>
      <c r="R173" s="355"/>
      <c r="S173" s="355"/>
      <c r="T173" s="355"/>
    </row>
    <row r="174" spans="1:20" ht="16.2" thickBot="1" x14ac:dyDescent="0.35">
      <c r="A174" s="353"/>
      <c r="B174" s="333" t="s">
        <v>73</v>
      </c>
      <c r="C174" s="333" t="s">
        <v>19</v>
      </c>
      <c r="D174" s="355">
        <v>1E-4</v>
      </c>
      <c r="E174" s="342"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6.2" thickBot="1" x14ac:dyDescent="0.35">
      <c r="A175" s="353"/>
      <c r="B175" s="333"/>
      <c r="C175" s="333"/>
      <c r="D175" s="355"/>
      <c r="E175" s="342"/>
      <c r="F175" s="355"/>
      <c r="G175" s="355"/>
      <c r="H175" s="355"/>
      <c r="I175" s="355"/>
      <c r="J175" s="355"/>
      <c r="K175" s="355"/>
      <c r="L175" s="355"/>
      <c r="M175" s="355"/>
      <c r="N175" s="355"/>
      <c r="O175" s="355"/>
      <c r="P175" s="355"/>
      <c r="Q175" s="355"/>
      <c r="R175" s="355"/>
      <c r="S175" s="355"/>
      <c r="T175" s="355"/>
    </row>
    <row r="176" spans="1:20" ht="16.2" thickBot="1" x14ac:dyDescent="0.35">
      <c r="A176" s="353"/>
      <c r="B176" s="333"/>
      <c r="C176" s="333" t="s">
        <v>21</v>
      </c>
      <c r="D176" s="355">
        <v>1E-4</v>
      </c>
      <c r="E176" s="342"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6.2" thickBot="1" x14ac:dyDescent="0.35">
      <c r="A177" s="353"/>
      <c r="B177" s="333"/>
      <c r="C177" s="333"/>
      <c r="D177" s="355"/>
      <c r="E177" s="342"/>
      <c r="F177" s="355"/>
      <c r="G177" s="355"/>
      <c r="H177" s="355"/>
      <c r="I177" s="355"/>
      <c r="J177" s="355"/>
      <c r="K177" s="355"/>
      <c r="L177" s="355"/>
      <c r="M177" s="355"/>
      <c r="N177" s="355"/>
      <c r="O177" s="355"/>
      <c r="P177" s="355"/>
      <c r="Q177" s="355"/>
      <c r="R177" s="355"/>
      <c r="S177" s="355"/>
      <c r="T177" s="355"/>
    </row>
    <row r="178" spans="1:20" ht="16.2" thickBot="1" x14ac:dyDescent="0.35">
      <c r="A178" s="353"/>
      <c r="B178" s="333"/>
      <c r="C178" s="333" t="s">
        <v>22</v>
      </c>
      <c r="D178" s="355">
        <v>1E-4</v>
      </c>
      <c r="E178" s="342"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6.2" thickBot="1" x14ac:dyDescent="0.35">
      <c r="A179" s="353"/>
      <c r="B179" s="333"/>
      <c r="C179" s="333"/>
      <c r="D179" s="355"/>
      <c r="E179" s="342"/>
      <c r="F179" s="355"/>
      <c r="G179" s="355"/>
      <c r="H179" s="355"/>
      <c r="I179" s="355"/>
      <c r="J179" s="355"/>
      <c r="K179" s="355"/>
      <c r="L179" s="355"/>
      <c r="M179" s="355"/>
      <c r="N179" s="355"/>
      <c r="O179" s="355"/>
      <c r="P179" s="355"/>
      <c r="Q179" s="355"/>
      <c r="R179" s="355"/>
      <c r="S179" s="355"/>
      <c r="T179" s="355"/>
    </row>
    <row r="180" spans="1:20" ht="16.2" thickBot="1" x14ac:dyDescent="0.35">
      <c r="A180" s="38">
        <v>1.7</v>
      </c>
      <c r="B180" s="345" t="s">
        <v>74</v>
      </c>
      <c r="C180" s="345"/>
      <c r="D180" s="345"/>
      <c r="E180" s="345"/>
      <c r="F180" s="345"/>
      <c r="G180" s="345"/>
      <c r="H180" s="345"/>
      <c r="I180" s="345"/>
      <c r="J180" s="345"/>
      <c r="K180" s="345"/>
      <c r="L180" s="345"/>
      <c r="M180" s="345"/>
      <c r="N180" s="345"/>
      <c r="O180" s="345"/>
      <c r="P180" s="345"/>
      <c r="Q180" s="345"/>
      <c r="R180" s="345"/>
      <c r="S180" s="345"/>
      <c r="T180" s="345"/>
    </row>
    <row r="181" spans="1:20" ht="16.2" thickBot="1" x14ac:dyDescent="0.35">
      <c r="A181" s="339"/>
      <c r="B181" s="333" t="s">
        <v>75</v>
      </c>
      <c r="C181" s="333"/>
      <c r="D181" s="341">
        <v>20</v>
      </c>
      <c r="E181" s="342" t="s">
        <v>20</v>
      </c>
      <c r="F181" s="341">
        <v>20</v>
      </c>
      <c r="G181" s="341">
        <v>20</v>
      </c>
      <c r="H181" s="341">
        <v>20</v>
      </c>
      <c r="I181" s="341">
        <v>20</v>
      </c>
      <c r="J181" s="341">
        <v>20</v>
      </c>
      <c r="K181" s="341">
        <v>20</v>
      </c>
      <c r="L181" s="341">
        <v>20</v>
      </c>
      <c r="M181" s="341">
        <v>20</v>
      </c>
      <c r="N181" s="341">
        <v>20</v>
      </c>
      <c r="O181" s="341">
        <v>20</v>
      </c>
      <c r="P181" s="341">
        <v>20</v>
      </c>
      <c r="Q181" s="341">
        <v>20</v>
      </c>
      <c r="R181" s="341">
        <v>20</v>
      </c>
      <c r="S181" s="341">
        <v>20</v>
      </c>
      <c r="T181" s="341">
        <v>20</v>
      </c>
    </row>
    <row r="182" spans="1:20" ht="16.2" thickBot="1" x14ac:dyDescent="0.35">
      <c r="A182" s="339"/>
      <c r="B182" s="333"/>
      <c r="C182" s="333"/>
      <c r="D182" s="341"/>
      <c r="E182" s="342"/>
      <c r="F182" s="341"/>
      <c r="G182" s="341"/>
      <c r="H182" s="341"/>
      <c r="I182" s="341"/>
      <c r="J182" s="341"/>
      <c r="K182" s="341"/>
      <c r="L182" s="341"/>
      <c r="M182" s="341"/>
      <c r="N182" s="341"/>
      <c r="O182" s="341"/>
      <c r="P182" s="341"/>
      <c r="Q182" s="341"/>
      <c r="R182" s="341"/>
      <c r="S182" s="341"/>
      <c r="T182" s="341"/>
    </row>
    <row r="183" spans="1:20" ht="16.2" thickBot="1" x14ac:dyDescent="0.35">
      <c r="A183" s="339"/>
      <c r="B183" s="333" t="s">
        <v>76</v>
      </c>
      <c r="C183" s="333"/>
      <c r="D183" s="341">
        <v>100</v>
      </c>
      <c r="E183" s="342"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6.2" thickBot="1" x14ac:dyDescent="0.35">
      <c r="A184" s="339"/>
      <c r="B184" s="333"/>
      <c r="C184" s="333"/>
      <c r="D184" s="341"/>
      <c r="E184" s="342"/>
      <c r="F184" s="341"/>
      <c r="G184" s="341"/>
      <c r="H184" s="341"/>
      <c r="I184" s="341"/>
      <c r="J184" s="341"/>
      <c r="K184" s="341"/>
      <c r="L184" s="341"/>
      <c r="M184" s="341"/>
      <c r="N184" s="341"/>
      <c r="O184" s="341"/>
      <c r="P184" s="341"/>
      <c r="Q184" s="341"/>
      <c r="R184" s="341"/>
      <c r="S184" s="341"/>
      <c r="T184" s="341"/>
    </row>
    <row r="185" spans="1:20" ht="16.2" thickBot="1" x14ac:dyDescent="0.35">
      <c r="A185" s="192">
        <v>2</v>
      </c>
      <c r="B185" s="356" t="s">
        <v>77</v>
      </c>
      <c r="C185" s="356"/>
      <c r="D185" s="356"/>
      <c r="E185" s="356"/>
      <c r="F185" s="356"/>
      <c r="G185" s="356"/>
      <c r="H185" s="356"/>
      <c r="I185" s="356"/>
      <c r="J185" s="356"/>
      <c r="K185" s="356"/>
      <c r="L185" s="356"/>
      <c r="M185" s="356"/>
      <c r="N185" s="356"/>
      <c r="O185" s="356"/>
      <c r="P185" s="356"/>
      <c r="Q185" s="356"/>
      <c r="R185" s="356"/>
      <c r="S185" s="356"/>
      <c r="T185" s="356"/>
    </row>
    <row r="186" spans="1:20" ht="33" customHeight="1" thickBot="1" x14ac:dyDescent="0.35">
      <c r="A186" s="38">
        <v>2.1</v>
      </c>
      <c r="B186" s="333" t="s">
        <v>78</v>
      </c>
      <c r="C186" s="333"/>
      <c r="D186" s="333"/>
      <c r="E186" s="333"/>
      <c r="F186" s="333"/>
      <c r="G186" s="333"/>
      <c r="H186" s="333"/>
      <c r="I186" s="333"/>
      <c r="J186" s="333"/>
      <c r="K186" s="333"/>
      <c r="L186" s="333"/>
      <c r="M186" s="333"/>
      <c r="N186" s="333"/>
      <c r="O186" s="333"/>
      <c r="P186" s="333"/>
      <c r="Q186" s="333"/>
      <c r="R186" s="333"/>
      <c r="S186" s="333"/>
      <c r="T186" s="333"/>
    </row>
    <row r="187" spans="1:20" ht="16.2" thickBot="1" x14ac:dyDescent="0.35">
      <c r="A187" s="339"/>
      <c r="B187" s="358" t="s">
        <v>153</v>
      </c>
      <c r="C187" s="358"/>
      <c r="D187" s="357">
        <v>0.33800000000000002</v>
      </c>
      <c r="E187" s="342" t="s">
        <v>20</v>
      </c>
      <c r="F187" s="357">
        <v>0.59</v>
      </c>
      <c r="G187" s="357">
        <v>0.59</v>
      </c>
      <c r="H187" s="357">
        <v>0.59</v>
      </c>
      <c r="I187" s="357">
        <v>0.59</v>
      </c>
      <c r="J187" s="357">
        <v>0.59</v>
      </c>
      <c r="K187" s="357">
        <v>0.5</v>
      </c>
      <c r="L187" s="357">
        <v>0.5</v>
      </c>
      <c r="M187" s="357">
        <v>0.5</v>
      </c>
      <c r="N187" s="357">
        <v>0.5</v>
      </c>
      <c r="O187" s="357">
        <v>0.5</v>
      </c>
      <c r="P187" s="357">
        <v>0.33800000000000002</v>
      </c>
      <c r="Q187" s="357">
        <v>0.33800000000000002</v>
      </c>
      <c r="R187" s="357">
        <v>0.33800000000000002</v>
      </c>
      <c r="S187" s="357">
        <v>0.33800000000000002</v>
      </c>
      <c r="T187" s="357">
        <v>0.33800000000000002</v>
      </c>
    </row>
    <row r="188" spans="1:20" ht="63.75" customHeight="1" thickBot="1" x14ac:dyDescent="0.35">
      <c r="A188" s="339"/>
      <c r="B188" s="358"/>
      <c r="C188" s="358"/>
      <c r="D188" s="357"/>
      <c r="E188" s="342"/>
      <c r="F188" s="357"/>
      <c r="G188" s="357"/>
      <c r="H188" s="357"/>
      <c r="I188" s="357"/>
      <c r="J188" s="357"/>
      <c r="K188" s="357"/>
      <c r="L188" s="357"/>
      <c r="M188" s="357"/>
      <c r="N188" s="357"/>
      <c r="O188" s="357"/>
      <c r="P188" s="357"/>
      <c r="Q188" s="357"/>
      <c r="R188" s="357"/>
      <c r="S188" s="357"/>
      <c r="T188" s="357"/>
    </row>
    <row r="189" spans="1:20" ht="39" customHeight="1" thickBot="1" x14ac:dyDescent="0.35">
      <c r="A189" s="339"/>
      <c r="B189" s="345" t="s">
        <v>80</v>
      </c>
      <c r="C189" s="345"/>
      <c r="D189" s="154">
        <v>390.12</v>
      </c>
      <c r="E189" s="154" t="s">
        <v>81</v>
      </c>
      <c r="F189" s="188">
        <v>390.12</v>
      </c>
      <c r="G189" s="188">
        <v>390.12</v>
      </c>
      <c r="H189" s="188">
        <v>390.12</v>
      </c>
      <c r="I189" s="188">
        <v>390.12</v>
      </c>
      <c r="J189" s="188">
        <v>390.12</v>
      </c>
      <c r="K189" s="188">
        <v>390.12</v>
      </c>
      <c r="L189" s="188">
        <v>390.12</v>
      </c>
      <c r="M189" s="188">
        <v>390.12</v>
      </c>
      <c r="N189" s="188">
        <v>390.12</v>
      </c>
      <c r="O189" s="188">
        <v>390.12</v>
      </c>
      <c r="P189" s="188">
        <v>390.12</v>
      </c>
      <c r="Q189" s="188">
        <v>390.12</v>
      </c>
      <c r="R189" s="188">
        <v>390.12</v>
      </c>
      <c r="S189" s="188">
        <v>390.12</v>
      </c>
      <c r="T189" s="190">
        <v>410.30900000000003</v>
      </c>
    </row>
    <row r="190" spans="1:20" ht="43.5" customHeight="1" thickBot="1" x14ac:dyDescent="0.35">
      <c r="A190" s="339"/>
      <c r="B190" s="345"/>
      <c r="C190" s="345"/>
      <c r="D190" s="154">
        <f>390.12+20.189</f>
        <v>410.30900000000003</v>
      </c>
      <c r="E190" s="154" t="s">
        <v>81</v>
      </c>
      <c r="F190" s="188">
        <v>390.12</v>
      </c>
      <c r="G190" s="188">
        <v>390.12</v>
      </c>
      <c r="H190" s="188">
        <v>390.12</v>
      </c>
      <c r="I190" s="188">
        <v>390.12</v>
      </c>
      <c r="J190" s="188">
        <v>390.12</v>
      </c>
      <c r="K190" s="188">
        <v>390.12</v>
      </c>
      <c r="L190" s="188">
        <v>390.12</v>
      </c>
      <c r="M190" s="188">
        <v>390.12</v>
      </c>
      <c r="N190" s="188">
        <v>390.12</v>
      </c>
      <c r="O190" s="188">
        <v>390.12</v>
      </c>
      <c r="P190" s="188">
        <v>390.12</v>
      </c>
      <c r="Q190" s="188">
        <v>390.12</v>
      </c>
      <c r="R190" s="188">
        <v>390.12</v>
      </c>
      <c r="S190" s="190">
        <v>410.30900000000003</v>
      </c>
      <c r="T190" s="190">
        <v>410.30900000000003</v>
      </c>
    </row>
    <row r="191" spans="1:20" ht="24.75" customHeight="1" thickBot="1" x14ac:dyDescent="0.35">
      <c r="A191" s="339"/>
      <c r="B191" s="345" t="s">
        <v>82</v>
      </c>
      <c r="C191" s="345"/>
      <c r="D191" s="352">
        <v>0.45</v>
      </c>
      <c r="E191" s="154" t="s">
        <v>83</v>
      </c>
      <c r="F191" s="352">
        <v>0.45</v>
      </c>
      <c r="G191" s="352">
        <v>0.45</v>
      </c>
      <c r="H191" s="352">
        <v>0.45</v>
      </c>
      <c r="I191" s="352">
        <v>0.45</v>
      </c>
      <c r="J191" s="352">
        <v>0.45</v>
      </c>
      <c r="K191" s="352">
        <v>0.45</v>
      </c>
      <c r="L191" s="352">
        <v>0.45</v>
      </c>
      <c r="M191" s="352">
        <v>0.45</v>
      </c>
      <c r="N191" s="352">
        <v>0.45</v>
      </c>
      <c r="O191" s="352">
        <v>0.45</v>
      </c>
      <c r="P191" s="352">
        <v>0.45</v>
      </c>
      <c r="Q191" s="352">
        <v>0.45</v>
      </c>
      <c r="R191" s="352">
        <v>0.45</v>
      </c>
      <c r="S191" s="352">
        <v>0.45</v>
      </c>
      <c r="T191" s="352">
        <v>0.45</v>
      </c>
    </row>
    <row r="192" spans="1:20" ht="49.5" customHeight="1" thickBot="1" x14ac:dyDescent="0.35">
      <c r="A192" s="339"/>
      <c r="B192" s="345"/>
      <c r="C192" s="345"/>
      <c r="D192" s="352"/>
      <c r="E192" s="154" t="s">
        <v>84</v>
      </c>
      <c r="F192" s="352"/>
      <c r="G192" s="352"/>
      <c r="H192" s="352"/>
      <c r="I192" s="352"/>
      <c r="J192" s="352"/>
      <c r="K192" s="352"/>
      <c r="L192" s="352"/>
      <c r="M192" s="352"/>
      <c r="N192" s="352"/>
      <c r="O192" s="352"/>
      <c r="P192" s="352"/>
      <c r="Q192" s="352"/>
      <c r="R192" s="352"/>
      <c r="S192" s="352"/>
      <c r="T192" s="352"/>
    </row>
    <row r="193" spans="1:20" ht="16.2" thickBot="1" x14ac:dyDescent="0.35">
      <c r="A193" s="339"/>
      <c r="B193" s="333" t="s">
        <v>157</v>
      </c>
      <c r="C193" s="333" t="s">
        <v>62</v>
      </c>
      <c r="D193" s="340">
        <v>100</v>
      </c>
      <c r="E193" s="336" t="s">
        <v>20</v>
      </c>
      <c r="F193" s="340">
        <v>100</v>
      </c>
      <c r="G193" s="340">
        <v>100</v>
      </c>
      <c r="H193" s="340">
        <v>100</v>
      </c>
      <c r="I193" s="340">
        <v>100</v>
      </c>
      <c r="J193" s="340">
        <v>100</v>
      </c>
      <c r="K193" s="340">
        <v>100</v>
      </c>
      <c r="L193" s="340">
        <v>100</v>
      </c>
      <c r="M193" s="340">
        <v>100</v>
      </c>
      <c r="N193" s="340">
        <v>100</v>
      </c>
      <c r="O193" s="340">
        <v>100</v>
      </c>
      <c r="P193" s="340">
        <v>100</v>
      </c>
      <c r="Q193" s="340">
        <v>100</v>
      </c>
      <c r="R193" s="340">
        <v>100</v>
      </c>
      <c r="S193" s="340">
        <v>100</v>
      </c>
      <c r="T193" s="340">
        <v>100</v>
      </c>
    </row>
    <row r="194" spans="1:20" ht="16.2" thickBot="1" x14ac:dyDescent="0.35">
      <c r="A194" s="339"/>
      <c r="B194" s="333"/>
      <c r="C194" s="333"/>
      <c r="D194" s="340"/>
      <c r="E194" s="352"/>
      <c r="F194" s="340"/>
      <c r="G194" s="340"/>
      <c r="H194" s="340"/>
      <c r="I194" s="340"/>
      <c r="J194" s="340"/>
      <c r="K194" s="340"/>
      <c r="L194" s="340"/>
      <c r="M194" s="340"/>
      <c r="N194" s="340"/>
      <c r="O194" s="340"/>
      <c r="P194" s="340"/>
      <c r="Q194" s="340"/>
      <c r="R194" s="340"/>
      <c r="S194" s="340"/>
      <c r="T194" s="340"/>
    </row>
    <row r="195" spans="1:20" ht="16.2" thickBot="1" x14ac:dyDescent="0.35">
      <c r="A195" s="339"/>
      <c r="B195" s="333"/>
      <c r="C195" s="333" t="s">
        <v>21</v>
      </c>
      <c r="D195" s="340">
        <v>100</v>
      </c>
      <c r="E195" s="336" t="s">
        <v>20</v>
      </c>
      <c r="F195" s="340">
        <v>100</v>
      </c>
      <c r="G195" s="340">
        <v>100</v>
      </c>
      <c r="H195" s="340">
        <v>100</v>
      </c>
      <c r="I195" s="340">
        <v>100</v>
      </c>
      <c r="J195" s="340">
        <v>100</v>
      </c>
      <c r="K195" s="340">
        <v>100</v>
      </c>
      <c r="L195" s="340">
        <v>100</v>
      </c>
      <c r="M195" s="340">
        <v>100</v>
      </c>
      <c r="N195" s="340">
        <v>100</v>
      </c>
      <c r="O195" s="340">
        <v>100</v>
      </c>
      <c r="P195" s="340">
        <v>100</v>
      </c>
      <c r="Q195" s="340">
        <v>100</v>
      </c>
      <c r="R195" s="340">
        <v>100</v>
      </c>
      <c r="S195" s="340">
        <v>100</v>
      </c>
      <c r="T195" s="340">
        <v>100</v>
      </c>
    </row>
    <row r="196" spans="1:20" ht="16.2" thickBot="1" x14ac:dyDescent="0.35">
      <c r="A196" s="339"/>
      <c r="B196" s="333"/>
      <c r="C196" s="333"/>
      <c r="D196" s="340"/>
      <c r="E196" s="352"/>
      <c r="F196" s="340"/>
      <c r="G196" s="340"/>
      <c r="H196" s="340"/>
      <c r="I196" s="340"/>
      <c r="J196" s="340"/>
      <c r="K196" s="340"/>
      <c r="L196" s="340"/>
      <c r="M196" s="340"/>
      <c r="N196" s="340"/>
      <c r="O196" s="340"/>
      <c r="P196" s="340"/>
      <c r="Q196" s="340"/>
      <c r="R196" s="340"/>
      <c r="S196" s="340"/>
      <c r="T196" s="340"/>
    </row>
    <row r="197" spans="1:20" ht="16.2" thickBot="1" x14ac:dyDescent="0.35">
      <c r="A197" s="339"/>
      <c r="B197" s="333"/>
      <c r="C197" s="333" t="s">
        <v>22</v>
      </c>
      <c r="D197" s="340">
        <v>100</v>
      </c>
      <c r="E197" s="336" t="s">
        <v>20</v>
      </c>
      <c r="F197" s="340">
        <v>100</v>
      </c>
      <c r="G197" s="340">
        <v>100</v>
      </c>
      <c r="H197" s="340">
        <v>100</v>
      </c>
      <c r="I197" s="340">
        <v>100</v>
      </c>
      <c r="J197" s="340">
        <v>100</v>
      </c>
      <c r="K197" s="340">
        <v>100</v>
      </c>
      <c r="L197" s="340">
        <v>100</v>
      </c>
      <c r="M197" s="340">
        <v>100</v>
      </c>
      <c r="N197" s="340">
        <v>100</v>
      </c>
      <c r="O197" s="340">
        <v>100</v>
      </c>
      <c r="P197" s="340">
        <v>100</v>
      </c>
      <c r="Q197" s="340">
        <v>100</v>
      </c>
      <c r="R197" s="340">
        <v>100</v>
      </c>
      <c r="S197" s="340">
        <v>100</v>
      </c>
      <c r="T197" s="340">
        <v>100</v>
      </c>
    </row>
    <row r="198" spans="1:20" ht="16.2" thickBot="1" x14ac:dyDescent="0.35">
      <c r="A198" s="339"/>
      <c r="B198" s="333"/>
      <c r="C198" s="333"/>
      <c r="D198" s="340"/>
      <c r="E198" s="352"/>
      <c r="F198" s="340"/>
      <c r="G198" s="340"/>
      <c r="H198" s="340"/>
      <c r="I198" s="340"/>
      <c r="J198" s="340"/>
      <c r="K198" s="340"/>
      <c r="L198" s="340"/>
      <c r="M198" s="340"/>
      <c r="N198" s="340"/>
      <c r="O198" s="340"/>
      <c r="P198" s="340"/>
      <c r="Q198" s="340"/>
      <c r="R198" s="340"/>
      <c r="S198" s="340"/>
      <c r="T198" s="340"/>
    </row>
    <row r="199" spans="1:20" ht="16.2" thickBot="1" x14ac:dyDescent="0.35">
      <c r="A199" s="339"/>
      <c r="B199" s="358" t="s">
        <v>85</v>
      </c>
      <c r="C199" s="358"/>
      <c r="D199" s="154">
        <f>313.249+20.19</f>
        <v>333.43900000000002</v>
      </c>
      <c r="E199" s="154" t="s">
        <v>81</v>
      </c>
      <c r="F199" s="154">
        <v>313.24900000000002</v>
      </c>
      <c r="G199" s="154">
        <v>313.24900000000002</v>
      </c>
      <c r="H199" s="154">
        <v>313.24900000000002</v>
      </c>
      <c r="I199" s="154">
        <v>313.24900000000002</v>
      </c>
      <c r="J199" s="155">
        <f>I199</f>
        <v>313.24900000000002</v>
      </c>
      <c r="K199" s="154">
        <v>313.24900000000002</v>
      </c>
      <c r="L199" s="154">
        <v>313.24900000000002</v>
      </c>
      <c r="M199" s="154">
        <v>313.24900000000002</v>
      </c>
      <c r="N199" s="154">
        <v>313.24900000000002</v>
      </c>
      <c r="O199" s="155">
        <v>313.24900000000002</v>
      </c>
      <c r="P199" s="154">
        <v>313.24900000000002</v>
      </c>
      <c r="Q199" s="154">
        <v>313.24900000000002</v>
      </c>
      <c r="R199" s="154">
        <v>313.24900000000002</v>
      </c>
      <c r="S199" s="155">
        <f>N199+20.19</f>
        <v>333.43900000000002</v>
      </c>
      <c r="T199" s="155">
        <f>O199+20.19</f>
        <v>333.43900000000002</v>
      </c>
    </row>
    <row r="200" spans="1:20" ht="16.2" thickBot="1" x14ac:dyDescent="0.35">
      <c r="A200" s="339"/>
      <c r="B200" s="358"/>
      <c r="C200" s="358"/>
      <c r="D200" s="156">
        <v>227</v>
      </c>
      <c r="E200" s="154" t="s">
        <v>81</v>
      </c>
      <c r="F200" s="154">
        <v>227</v>
      </c>
      <c r="G200" s="154">
        <v>227</v>
      </c>
      <c r="H200" s="154">
        <v>227</v>
      </c>
      <c r="I200" s="154">
        <v>227</v>
      </c>
      <c r="J200" s="155">
        <f>I200</f>
        <v>227</v>
      </c>
      <c r="K200" s="154">
        <v>227</v>
      </c>
      <c r="L200" s="154">
        <v>227</v>
      </c>
      <c r="M200" s="154">
        <v>227</v>
      </c>
      <c r="N200" s="154">
        <v>227</v>
      </c>
      <c r="O200" s="155">
        <v>227</v>
      </c>
      <c r="P200" s="154">
        <v>227</v>
      </c>
      <c r="Q200" s="154">
        <v>227</v>
      </c>
      <c r="R200" s="154">
        <v>227</v>
      </c>
      <c r="S200" s="154">
        <v>227</v>
      </c>
      <c r="T200" s="155">
        <f>'[1]Bacau 21'!J202</f>
        <v>227</v>
      </c>
    </row>
    <row r="201" spans="1:20" ht="16.2" thickBot="1" x14ac:dyDescent="0.35">
      <c r="A201" s="339"/>
      <c r="B201" s="333" t="s">
        <v>159</v>
      </c>
      <c r="C201" s="333"/>
      <c r="D201" s="341">
        <v>99</v>
      </c>
      <c r="E201" s="342" t="s">
        <v>20</v>
      </c>
      <c r="F201" s="341">
        <v>99</v>
      </c>
      <c r="G201" s="341">
        <v>99</v>
      </c>
      <c r="H201" s="341">
        <v>99</v>
      </c>
      <c r="I201" s="341">
        <v>99</v>
      </c>
      <c r="J201" s="341">
        <v>99</v>
      </c>
      <c r="K201" s="341">
        <v>99</v>
      </c>
      <c r="L201" s="341">
        <v>99</v>
      </c>
      <c r="M201" s="341">
        <v>99</v>
      </c>
      <c r="N201" s="341">
        <v>99</v>
      </c>
      <c r="O201" s="341">
        <v>99</v>
      </c>
      <c r="P201" s="341">
        <v>99</v>
      </c>
      <c r="Q201" s="341">
        <v>99</v>
      </c>
      <c r="R201" s="341">
        <v>99</v>
      </c>
      <c r="S201" s="341">
        <v>99</v>
      </c>
      <c r="T201" s="341">
        <v>99</v>
      </c>
    </row>
    <row r="202" spans="1:20" ht="16.2" thickBot="1" x14ac:dyDescent="0.35">
      <c r="A202" s="339"/>
      <c r="B202" s="333"/>
      <c r="C202" s="333"/>
      <c r="D202" s="341"/>
      <c r="E202" s="342"/>
      <c r="F202" s="341"/>
      <c r="G202" s="341"/>
      <c r="H202" s="341"/>
      <c r="I202" s="341"/>
      <c r="J202" s="341"/>
      <c r="K202" s="341"/>
      <c r="L202" s="341"/>
      <c r="M202" s="341"/>
      <c r="N202" s="341"/>
      <c r="O202" s="341"/>
      <c r="P202" s="341"/>
      <c r="Q202" s="341"/>
      <c r="R202" s="341"/>
      <c r="S202" s="341"/>
      <c r="T202" s="341"/>
    </row>
    <row r="203" spans="1:20" ht="16.2" thickBot="1" x14ac:dyDescent="0.35">
      <c r="A203" s="38">
        <v>2.2000000000000002</v>
      </c>
      <c r="B203" s="333" t="s">
        <v>86</v>
      </c>
      <c r="C203" s="333"/>
      <c r="D203" s="333"/>
      <c r="E203" s="333"/>
      <c r="F203" s="333"/>
      <c r="G203" s="333"/>
      <c r="H203" s="333"/>
      <c r="I203" s="333"/>
      <c r="J203" s="333"/>
      <c r="K203" s="333"/>
      <c r="L203" s="333"/>
      <c r="M203" s="333"/>
      <c r="N203" s="333"/>
      <c r="O203" s="333"/>
      <c r="P203" s="333"/>
      <c r="Q203" s="333"/>
      <c r="R203" s="333"/>
      <c r="S203" s="333"/>
      <c r="T203" s="333"/>
    </row>
    <row r="204" spans="1:20" ht="16.2" thickBot="1" x14ac:dyDescent="0.35">
      <c r="A204" s="339"/>
      <c r="B204" s="333" t="s">
        <v>87</v>
      </c>
      <c r="C204" s="333"/>
      <c r="D204" s="155">
        <f>376.512+11.12</f>
        <v>387.63200000000001</v>
      </c>
      <c r="E204" s="154" t="s">
        <v>88</v>
      </c>
      <c r="F204" s="154">
        <v>376.512</v>
      </c>
      <c r="G204" s="154">
        <v>376.512</v>
      </c>
      <c r="H204" s="154">
        <v>376.512</v>
      </c>
      <c r="I204" s="154">
        <v>376.512</v>
      </c>
      <c r="J204" s="155">
        <f>I204</f>
        <v>376.512</v>
      </c>
      <c r="K204" s="155">
        <f t="shared" ref="K204:T207" si="1">J204</f>
        <v>376.512</v>
      </c>
      <c r="L204" s="155">
        <f t="shared" si="1"/>
        <v>376.512</v>
      </c>
      <c r="M204" s="155">
        <f t="shared" si="1"/>
        <v>376.512</v>
      </c>
      <c r="N204" s="155">
        <f t="shared" si="1"/>
        <v>376.512</v>
      </c>
      <c r="O204" s="155">
        <f t="shared" si="1"/>
        <v>376.512</v>
      </c>
      <c r="P204" s="155">
        <f t="shared" si="1"/>
        <v>376.512</v>
      </c>
      <c r="Q204" s="155">
        <f t="shared" si="1"/>
        <v>376.512</v>
      </c>
      <c r="R204" s="155">
        <f t="shared" si="1"/>
        <v>376.512</v>
      </c>
      <c r="S204" s="155">
        <f>R204+11.12</f>
        <v>387.63200000000001</v>
      </c>
      <c r="T204" s="155">
        <f>S204</f>
        <v>387.63200000000001</v>
      </c>
    </row>
    <row r="205" spans="1:20" ht="16.2" thickBot="1" x14ac:dyDescent="0.35">
      <c r="A205" s="339"/>
      <c r="B205" s="333"/>
      <c r="C205" s="333"/>
      <c r="D205" s="156">
        <v>227</v>
      </c>
      <c r="E205" s="154" t="s">
        <v>81</v>
      </c>
      <c r="F205" s="154">
        <v>227</v>
      </c>
      <c r="G205" s="154">
        <v>227</v>
      </c>
      <c r="H205" s="154">
        <v>227</v>
      </c>
      <c r="I205" s="154">
        <v>227</v>
      </c>
      <c r="J205" s="155">
        <f>I205</f>
        <v>227</v>
      </c>
      <c r="K205" s="155">
        <f t="shared" si="1"/>
        <v>227</v>
      </c>
      <c r="L205" s="155">
        <f t="shared" si="1"/>
        <v>227</v>
      </c>
      <c r="M205" s="155">
        <f t="shared" si="1"/>
        <v>227</v>
      </c>
      <c r="N205" s="155">
        <f t="shared" si="1"/>
        <v>227</v>
      </c>
      <c r="O205" s="155">
        <f t="shared" si="1"/>
        <v>227</v>
      </c>
      <c r="P205" s="155">
        <f t="shared" si="1"/>
        <v>227</v>
      </c>
      <c r="Q205" s="155">
        <f t="shared" si="1"/>
        <v>227</v>
      </c>
      <c r="R205" s="155">
        <f t="shared" si="1"/>
        <v>227</v>
      </c>
      <c r="S205" s="155">
        <f t="shared" si="1"/>
        <v>227</v>
      </c>
      <c r="T205" s="155">
        <f>'[1]Bacau 21'!J207</f>
        <v>227</v>
      </c>
    </row>
    <row r="206" spans="1:20" ht="16.2" thickBot="1" x14ac:dyDescent="0.35">
      <c r="A206" s="339"/>
      <c r="B206" s="333" t="s">
        <v>158</v>
      </c>
      <c r="C206" s="333"/>
      <c r="D206" s="154">
        <v>376.512</v>
      </c>
      <c r="E206" s="154" t="s">
        <v>88</v>
      </c>
      <c r="F206" s="154">
        <v>376.512</v>
      </c>
      <c r="G206" s="154">
        <v>376.512</v>
      </c>
      <c r="H206" s="154">
        <v>376.512</v>
      </c>
      <c r="I206" s="154">
        <v>376.512</v>
      </c>
      <c r="J206" s="155">
        <f>I206</f>
        <v>376.512</v>
      </c>
      <c r="K206" s="155">
        <f t="shared" si="1"/>
        <v>376.512</v>
      </c>
      <c r="L206" s="155">
        <f t="shared" si="1"/>
        <v>376.512</v>
      </c>
      <c r="M206" s="155">
        <f t="shared" si="1"/>
        <v>376.512</v>
      </c>
      <c r="N206" s="155">
        <f t="shared" si="1"/>
        <v>376.512</v>
      </c>
      <c r="O206" s="155">
        <f t="shared" si="1"/>
        <v>376.512</v>
      </c>
      <c r="P206" s="155">
        <f t="shared" si="1"/>
        <v>376.512</v>
      </c>
      <c r="Q206" s="155">
        <f t="shared" si="1"/>
        <v>376.512</v>
      </c>
      <c r="R206" s="155">
        <f t="shared" si="1"/>
        <v>376.512</v>
      </c>
      <c r="S206" s="155">
        <f t="shared" si="1"/>
        <v>376.512</v>
      </c>
      <c r="T206" s="155">
        <f t="shared" si="1"/>
        <v>376.512</v>
      </c>
    </row>
    <row r="207" spans="1:20" ht="16.2" thickBot="1" x14ac:dyDescent="0.35">
      <c r="A207" s="339"/>
      <c r="B207" s="333"/>
      <c r="C207" s="333"/>
      <c r="D207" s="155">
        <f>376.512+11.12</f>
        <v>387.63200000000001</v>
      </c>
      <c r="E207" s="154" t="s">
        <v>81</v>
      </c>
      <c r="F207" s="154">
        <v>376.512</v>
      </c>
      <c r="G207" s="154">
        <v>376.512</v>
      </c>
      <c r="H207" s="154">
        <v>376.512</v>
      </c>
      <c r="I207" s="154">
        <v>376.512</v>
      </c>
      <c r="J207" s="155">
        <f>I207</f>
        <v>376.512</v>
      </c>
      <c r="K207" s="155">
        <f t="shared" si="1"/>
        <v>376.512</v>
      </c>
      <c r="L207" s="155">
        <f t="shared" si="1"/>
        <v>376.512</v>
      </c>
      <c r="M207" s="155">
        <f t="shared" si="1"/>
        <v>376.512</v>
      </c>
      <c r="N207" s="155">
        <f t="shared" si="1"/>
        <v>376.512</v>
      </c>
      <c r="O207" s="155">
        <f t="shared" si="1"/>
        <v>376.512</v>
      </c>
      <c r="P207" s="155">
        <f t="shared" si="1"/>
        <v>376.512</v>
      </c>
      <c r="Q207" s="155">
        <f t="shared" si="1"/>
        <v>376.512</v>
      </c>
      <c r="R207" s="155">
        <f t="shared" si="1"/>
        <v>376.512</v>
      </c>
      <c r="S207" s="155">
        <f>R207+11.12</f>
        <v>387.63200000000001</v>
      </c>
      <c r="T207" s="155">
        <f>S207</f>
        <v>387.63200000000001</v>
      </c>
    </row>
    <row r="208" spans="1:20" ht="16.2" thickBot="1" x14ac:dyDescent="0.35">
      <c r="A208" s="339"/>
      <c r="B208" s="333" t="s">
        <v>89</v>
      </c>
      <c r="C208" s="333"/>
      <c r="D208" s="352">
        <v>0.3</v>
      </c>
      <c r="E208" s="154" t="s">
        <v>83</v>
      </c>
      <c r="F208" s="352">
        <v>0.3</v>
      </c>
      <c r="G208" s="352">
        <v>0.3</v>
      </c>
      <c r="H208" s="352">
        <v>0.3</v>
      </c>
      <c r="I208" s="352">
        <v>0.3</v>
      </c>
      <c r="J208" s="352">
        <v>0.3</v>
      </c>
      <c r="K208" s="352">
        <v>0.3</v>
      </c>
      <c r="L208" s="352">
        <v>0.3</v>
      </c>
      <c r="M208" s="352">
        <v>0.3</v>
      </c>
      <c r="N208" s="352">
        <v>0.3</v>
      </c>
      <c r="O208" s="352">
        <v>0.3</v>
      </c>
      <c r="P208" s="352">
        <v>0.3</v>
      </c>
      <c r="Q208" s="352">
        <v>0.3</v>
      </c>
      <c r="R208" s="352">
        <v>0.3</v>
      </c>
      <c r="S208" s="352">
        <v>0.3</v>
      </c>
      <c r="T208" s="352">
        <v>0.3</v>
      </c>
    </row>
    <row r="209" spans="1:21" ht="51" customHeight="1" thickBot="1" x14ac:dyDescent="0.35">
      <c r="A209" s="339"/>
      <c r="B209" s="333"/>
      <c r="C209" s="333"/>
      <c r="D209" s="352"/>
      <c r="E209" s="154" t="s">
        <v>84</v>
      </c>
      <c r="F209" s="352"/>
      <c r="G209" s="352"/>
      <c r="H209" s="352"/>
      <c r="I209" s="352"/>
      <c r="J209" s="352"/>
      <c r="K209" s="352"/>
      <c r="L209" s="352"/>
      <c r="M209" s="352"/>
      <c r="N209" s="352"/>
      <c r="O209" s="352"/>
      <c r="P209" s="352"/>
      <c r="Q209" s="352"/>
      <c r="R209" s="352"/>
      <c r="S209" s="352"/>
      <c r="T209" s="352"/>
    </row>
    <row r="210" spans="1:21" x14ac:dyDescent="0.3">
      <c r="A210" s="196"/>
      <c r="B210" s="157"/>
      <c r="C210" s="157"/>
      <c r="D210" s="197"/>
      <c r="E210" s="198"/>
      <c r="F210" s="199"/>
      <c r="G210" s="199"/>
      <c r="H210" s="199"/>
      <c r="I210" s="199"/>
      <c r="J210" s="200"/>
      <c r="K210" s="200"/>
      <c r="L210" s="200"/>
      <c r="M210" s="200"/>
      <c r="N210" s="200"/>
      <c r="O210" s="200"/>
      <c r="P210" s="200"/>
      <c r="Q210" s="200"/>
      <c r="R210" s="200"/>
      <c r="S210" s="200"/>
      <c r="T210" s="201"/>
    </row>
    <row r="211" spans="1:21" x14ac:dyDescent="0.3">
      <c r="A211" s="41" t="s">
        <v>90</v>
      </c>
      <c r="B211" s="202"/>
      <c r="C211" s="202"/>
      <c r="D211" s="203"/>
      <c r="E211" s="203"/>
      <c r="F211" s="204"/>
      <c r="G211" s="204"/>
      <c r="H211" s="204"/>
      <c r="I211" s="204"/>
      <c r="J211" s="204"/>
      <c r="K211" s="204"/>
      <c r="L211" s="204"/>
      <c r="M211" s="204"/>
      <c r="N211" s="204"/>
      <c r="O211" s="204"/>
      <c r="P211" s="204"/>
      <c r="Q211" s="204"/>
      <c r="R211" s="204"/>
      <c r="S211" s="204"/>
      <c r="T211" s="119"/>
    </row>
    <row r="212" spans="1:21" ht="16.2" thickBot="1" x14ac:dyDescent="0.35">
      <c r="A212" s="205"/>
      <c r="B212" s="206"/>
      <c r="C212" s="206"/>
      <c r="D212" s="118"/>
      <c r="E212" s="118"/>
      <c r="F212" s="207"/>
      <c r="G212" s="207"/>
      <c r="H212" s="207"/>
      <c r="I212" s="207"/>
      <c r="J212" s="207"/>
      <c r="K212" s="207"/>
      <c r="L212" s="207"/>
      <c r="M212" s="207"/>
      <c r="N212" s="207"/>
      <c r="O212" s="207"/>
      <c r="P212" s="207"/>
      <c r="Q212" s="207"/>
      <c r="R212" s="207"/>
      <c r="S212" s="207"/>
      <c r="T212" s="208"/>
    </row>
    <row r="213" spans="1:21" ht="16.2" thickBot="1" x14ac:dyDescent="0.35">
      <c r="A213" s="359"/>
      <c r="B213" s="340" t="s">
        <v>91</v>
      </c>
      <c r="C213" s="336"/>
      <c r="D213" s="361"/>
      <c r="E213" s="340" t="s">
        <v>6</v>
      </c>
      <c r="F213" s="336">
        <v>2023</v>
      </c>
      <c r="G213" s="336"/>
      <c r="H213" s="336"/>
      <c r="I213" s="336"/>
      <c r="J213" s="337"/>
      <c r="K213" s="336">
        <v>2024</v>
      </c>
      <c r="L213" s="336"/>
      <c r="M213" s="336"/>
      <c r="N213" s="336"/>
      <c r="O213" s="337"/>
      <c r="P213" s="336">
        <v>2025</v>
      </c>
      <c r="Q213" s="336"/>
      <c r="R213" s="336"/>
      <c r="S213" s="336"/>
      <c r="T213" s="337"/>
    </row>
    <row r="214" spans="1:21" ht="54" customHeight="1" thickBot="1" x14ac:dyDescent="0.35">
      <c r="A214" s="359"/>
      <c r="B214" s="360"/>
      <c r="C214" s="360"/>
      <c r="D214" s="362"/>
      <c r="E214" s="340"/>
      <c r="F214" s="154" t="s">
        <v>10</v>
      </c>
      <c r="G214" s="154" t="s">
        <v>11</v>
      </c>
      <c r="H214" s="154" t="s">
        <v>12</v>
      </c>
      <c r="I214" s="154" t="s">
        <v>13</v>
      </c>
      <c r="J214" s="155" t="s">
        <v>92</v>
      </c>
      <c r="K214" s="154" t="s">
        <v>10</v>
      </c>
      <c r="L214" s="154" t="s">
        <v>11</v>
      </c>
      <c r="M214" s="154" t="s">
        <v>12</v>
      </c>
      <c r="N214" s="154" t="s">
        <v>13</v>
      </c>
      <c r="O214" s="155" t="s">
        <v>15</v>
      </c>
      <c r="P214" s="154" t="s">
        <v>10</v>
      </c>
      <c r="Q214" s="154" t="s">
        <v>11</v>
      </c>
      <c r="R214" s="154" t="s">
        <v>12</v>
      </c>
      <c r="S214" s="154" t="s">
        <v>13</v>
      </c>
      <c r="T214" s="155" t="s">
        <v>16</v>
      </c>
    </row>
    <row r="215" spans="1:21" ht="25.5" customHeight="1" thickBot="1" x14ac:dyDescent="0.35">
      <c r="A215" s="191">
        <v>0</v>
      </c>
      <c r="B215" s="154">
        <v>1</v>
      </c>
      <c r="C215" s="154">
        <v>2</v>
      </c>
      <c r="D215" s="154"/>
      <c r="E215" s="154">
        <v>4</v>
      </c>
      <c r="F215" s="154">
        <v>5</v>
      </c>
      <c r="G215" s="154">
        <v>6</v>
      </c>
      <c r="H215" s="154">
        <v>7</v>
      </c>
      <c r="I215" s="154">
        <v>8</v>
      </c>
      <c r="J215" s="154">
        <v>9</v>
      </c>
      <c r="K215" s="154">
        <v>5</v>
      </c>
      <c r="L215" s="154">
        <v>6</v>
      </c>
      <c r="M215" s="154">
        <v>7</v>
      </c>
      <c r="N215" s="154">
        <v>8</v>
      </c>
      <c r="O215" s="154">
        <v>9</v>
      </c>
      <c r="P215" s="154">
        <v>5</v>
      </c>
      <c r="Q215" s="154">
        <v>6</v>
      </c>
      <c r="R215" s="154">
        <v>7</v>
      </c>
      <c r="S215" s="154">
        <v>8</v>
      </c>
      <c r="T215" s="154">
        <v>9</v>
      </c>
    </row>
    <row r="216" spans="1:21" ht="16.2" thickBot="1" x14ac:dyDescent="0.35">
      <c r="A216" s="195" t="s">
        <v>178</v>
      </c>
      <c r="B216" s="333" t="s">
        <v>93</v>
      </c>
      <c r="C216" s="333"/>
      <c r="D216" s="333"/>
      <c r="E216" s="333"/>
      <c r="F216" s="333"/>
      <c r="G216" s="333"/>
      <c r="H216" s="333"/>
      <c r="I216" s="333"/>
      <c r="J216" s="333"/>
      <c r="K216" s="333"/>
      <c r="L216" s="333"/>
      <c r="M216" s="333"/>
      <c r="N216" s="333"/>
      <c r="O216" s="333"/>
      <c r="P216" s="333"/>
      <c r="Q216" s="333"/>
      <c r="R216" s="333"/>
      <c r="S216" s="333"/>
      <c r="T216" s="333"/>
    </row>
    <row r="217" spans="1:21" ht="16.2" thickBot="1" x14ac:dyDescent="0.35">
      <c r="A217" s="359"/>
      <c r="B217" s="333" t="s">
        <v>94</v>
      </c>
      <c r="C217" s="333"/>
      <c r="D217" s="155">
        <f>24655+708</f>
        <v>25363</v>
      </c>
      <c r="E217" s="154" t="s">
        <v>95</v>
      </c>
      <c r="F217" s="193">
        <v>24750</v>
      </c>
      <c r="G217" s="193">
        <v>24750</v>
      </c>
      <c r="H217" s="193">
        <v>24750</v>
      </c>
      <c r="I217" s="193">
        <v>24750</v>
      </c>
      <c r="J217" s="193">
        <v>24750</v>
      </c>
      <c r="K217" s="193">
        <v>25000</v>
      </c>
      <c r="L217" s="193">
        <v>25000</v>
      </c>
      <c r="M217" s="193">
        <v>25000</v>
      </c>
      <c r="N217" s="193">
        <v>25000</v>
      </c>
      <c r="O217" s="193">
        <v>25000</v>
      </c>
      <c r="P217" s="193">
        <v>25363</v>
      </c>
      <c r="Q217" s="193">
        <v>25363</v>
      </c>
      <c r="R217" s="193">
        <v>25363</v>
      </c>
      <c r="S217" s="193">
        <v>25363</v>
      </c>
      <c r="T217" s="185">
        <v>25363</v>
      </c>
    </row>
    <row r="218" spans="1:21" ht="16.2" thickBot="1" x14ac:dyDescent="0.35">
      <c r="A218" s="359"/>
      <c r="B218" s="333"/>
      <c r="C218" s="333"/>
      <c r="D218" s="154">
        <f>313.249+20.19</f>
        <v>333.43900000000002</v>
      </c>
      <c r="E218" s="154" t="s">
        <v>81</v>
      </c>
      <c r="F218" s="154">
        <v>313.24900000000002</v>
      </c>
      <c r="G218" s="154">
        <v>313.24900000000002</v>
      </c>
      <c r="H218" s="154">
        <v>313.24900000000002</v>
      </c>
      <c r="I218" s="154">
        <v>313.24900000000002</v>
      </c>
      <c r="J218" s="155">
        <f>I218</f>
        <v>313.24900000000002</v>
      </c>
      <c r="K218" s="154">
        <v>313.24900000000002</v>
      </c>
      <c r="L218" s="154">
        <v>313.24900000000002</v>
      </c>
      <c r="M218" s="154">
        <v>313.24900000000002</v>
      </c>
      <c r="N218" s="154">
        <v>313.24900000000002</v>
      </c>
      <c r="O218" s="155">
        <v>313.24900000000002</v>
      </c>
      <c r="P218" s="154">
        <v>313.24900000000002</v>
      </c>
      <c r="Q218" s="154">
        <v>313.24900000000002</v>
      </c>
      <c r="R218" s="154">
        <v>313.24900000000002</v>
      </c>
      <c r="S218" s="155">
        <f>N218+20.19</f>
        <v>333.43900000000002</v>
      </c>
      <c r="T218" s="155">
        <f>O218+20.19</f>
        <v>333.43900000000002</v>
      </c>
    </row>
    <row r="219" spans="1:21" ht="16.2" thickBot="1" x14ac:dyDescent="0.35">
      <c r="A219" s="359"/>
      <c r="B219" s="333" t="s">
        <v>96</v>
      </c>
      <c r="C219" s="333"/>
      <c r="D219" s="154">
        <f>313.249+20.19</f>
        <v>333.43900000000002</v>
      </c>
      <c r="E219" s="154" t="s">
        <v>81</v>
      </c>
      <c r="F219" s="154">
        <v>313.24900000000002</v>
      </c>
      <c r="G219" s="154">
        <v>313.24900000000002</v>
      </c>
      <c r="H219" s="154">
        <v>313.24900000000002</v>
      </c>
      <c r="I219" s="154">
        <v>313.24900000000002</v>
      </c>
      <c r="J219" s="155">
        <f>I219</f>
        <v>313.24900000000002</v>
      </c>
      <c r="K219" s="154">
        <v>313.24900000000002</v>
      </c>
      <c r="L219" s="154">
        <v>313.24900000000002</v>
      </c>
      <c r="M219" s="154">
        <v>313.24900000000002</v>
      </c>
      <c r="N219" s="154">
        <v>313.24900000000002</v>
      </c>
      <c r="O219" s="155">
        <v>313.24900000000002</v>
      </c>
      <c r="P219" s="154">
        <v>313.24900000000002</v>
      </c>
      <c r="Q219" s="154">
        <v>313.24900000000002</v>
      </c>
      <c r="R219" s="154">
        <v>313.24900000000002</v>
      </c>
      <c r="S219" s="155">
        <f>N219+20.19</f>
        <v>333.43900000000002</v>
      </c>
      <c r="T219" s="155">
        <f>O219+20.19</f>
        <v>333.43900000000002</v>
      </c>
      <c r="U219" s="31"/>
    </row>
    <row r="220" spans="1:21" ht="21" thickBot="1" x14ac:dyDescent="0.35">
      <c r="A220" s="359"/>
      <c r="B220" s="333"/>
      <c r="C220" s="333"/>
      <c r="D220" s="185">
        <v>129894</v>
      </c>
      <c r="E220" s="154" t="s">
        <v>97</v>
      </c>
      <c r="F220" s="154">
        <v>131625</v>
      </c>
      <c r="G220" s="154">
        <v>131625</v>
      </c>
      <c r="H220" s="154">
        <v>131625</v>
      </c>
      <c r="I220" s="154">
        <v>131625</v>
      </c>
      <c r="J220" s="154">
        <v>131625</v>
      </c>
      <c r="K220" s="154">
        <v>130756</v>
      </c>
      <c r="L220" s="154">
        <v>130756</v>
      </c>
      <c r="M220" s="154">
        <v>130756</v>
      </c>
      <c r="N220" s="154">
        <v>130756</v>
      </c>
      <c r="O220" s="154">
        <v>130756</v>
      </c>
      <c r="P220" s="155">
        <v>129894</v>
      </c>
      <c r="Q220" s="155">
        <v>129894</v>
      </c>
      <c r="R220" s="155">
        <v>129894</v>
      </c>
      <c r="S220" s="155">
        <v>129894</v>
      </c>
      <c r="T220" s="155">
        <v>129894</v>
      </c>
    </row>
    <row r="221" spans="1:21" ht="16.2" thickBot="1" x14ac:dyDescent="0.35">
      <c r="A221" s="359"/>
      <c r="B221" s="333" t="s">
        <v>98</v>
      </c>
      <c r="C221" s="333"/>
      <c r="D221" s="154">
        <f>390.12+20.189</f>
        <v>410.30900000000003</v>
      </c>
      <c r="E221" s="154" t="s">
        <v>81</v>
      </c>
      <c r="F221" s="188">
        <v>390.12</v>
      </c>
      <c r="G221" s="188">
        <v>390.12</v>
      </c>
      <c r="H221" s="188">
        <v>390.12</v>
      </c>
      <c r="I221" s="188">
        <v>390.12</v>
      </c>
      <c r="J221" s="188">
        <v>390.12</v>
      </c>
      <c r="K221" s="188">
        <v>390.12</v>
      </c>
      <c r="L221" s="188">
        <v>390.12</v>
      </c>
      <c r="M221" s="188">
        <v>390.12</v>
      </c>
      <c r="N221" s="188">
        <v>390.12</v>
      </c>
      <c r="O221" s="188">
        <v>390.12</v>
      </c>
      <c r="P221" s="188">
        <v>390.12</v>
      </c>
      <c r="Q221" s="188">
        <v>390.12</v>
      </c>
      <c r="R221" s="188">
        <v>390.12</v>
      </c>
      <c r="S221" s="190">
        <v>410.30900000000003</v>
      </c>
      <c r="T221" s="190">
        <v>410.30900000000003</v>
      </c>
    </row>
    <row r="222" spans="1:21" ht="21" thickBot="1" x14ac:dyDescent="0.35">
      <c r="A222" s="359"/>
      <c r="B222" s="333"/>
      <c r="C222" s="333"/>
      <c r="D222" s="185">
        <v>129894</v>
      </c>
      <c r="E222" s="154" t="s">
        <v>97</v>
      </c>
      <c r="F222" s="154">
        <v>131625</v>
      </c>
      <c r="G222" s="154">
        <v>131625</v>
      </c>
      <c r="H222" s="154">
        <v>131625</v>
      </c>
      <c r="I222" s="154">
        <v>131625</v>
      </c>
      <c r="J222" s="154">
        <v>131625</v>
      </c>
      <c r="K222" s="154">
        <v>130756</v>
      </c>
      <c r="L222" s="154">
        <v>130756</v>
      </c>
      <c r="M222" s="154">
        <v>130756</v>
      </c>
      <c r="N222" s="154">
        <v>130756</v>
      </c>
      <c r="O222" s="154">
        <v>130756</v>
      </c>
      <c r="P222" s="155">
        <v>129892</v>
      </c>
      <c r="Q222" s="155">
        <v>129892</v>
      </c>
      <c r="R222" s="155">
        <v>129892</v>
      </c>
      <c r="S222" s="155">
        <v>129892</v>
      </c>
      <c r="T222" s="155">
        <v>129894</v>
      </c>
    </row>
    <row r="223" spans="1:21" ht="16.2" thickBot="1" x14ac:dyDescent="0.35">
      <c r="A223" s="359"/>
      <c r="B223" s="333" t="s">
        <v>99</v>
      </c>
      <c r="C223" s="333"/>
      <c r="D223" s="185">
        <f>13464+437</f>
        <v>13901</v>
      </c>
      <c r="E223" s="154" t="s">
        <v>95</v>
      </c>
      <c r="F223" s="154">
        <v>13580</v>
      </c>
      <c r="G223" s="154">
        <v>13580</v>
      </c>
      <c r="H223" s="154">
        <v>13580</v>
      </c>
      <c r="I223" s="154">
        <v>13580</v>
      </c>
      <c r="J223" s="154">
        <v>13580</v>
      </c>
      <c r="K223" s="154">
        <v>13700</v>
      </c>
      <c r="L223" s="154">
        <v>13700</v>
      </c>
      <c r="M223" s="154">
        <v>13700</v>
      </c>
      <c r="N223" s="154">
        <v>13700</v>
      </c>
      <c r="O223" s="154">
        <v>13700</v>
      </c>
      <c r="P223" s="154">
        <v>13901</v>
      </c>
      <c r="Q223" s="154">
        <v>13790</v>
      </c>
      <c r="R223" s="154">
        <v>13790</v>
      </c>
      <c r="S223" s="154">
        <v>13901</v>
      </c>
      <c r="T223" s="155">
        <v>13901</v>
      </c>
    </row>
    <row r="224" spans="1:21" ht="16.2" thickBot="1" x14ac:dyDescent="0.35">
      <c r="A224" s="359"/>
      <c r="B224" s="333"/>
      <c r="C224" s="333"/>
      <c r="D224" s="185">
        <v>387.63200000000001</v>
      </c>
      <c r="E224" s="154" t="s">
        <v>81</v>
      </c>
      <c r="F224" s="154">
        <v>376.512</v>
      </c>
      <c r="G224" s="154">
        <v>376.512</v>
      </c>
      <c r="H224" s="154">
        <v>376.512</v>
      </c>
      <c r="I224" s="154">
        <v>376.512</v>
      </c>
      <c r="J224" s="155">
        <f>I224</f>
        <v>376.512</v>
      </c>
      <c r="K224" s="155">
        <f t="shared" ref="K224:R224" si="2">J224</f>
        <v>376.512</v>
      </c>
      <c r="L224" s="155">
        <f t="shared" si="2"/>
        <v>376.512</v>
      </c>
      <c r="M224" s="155">
        <f t="shared" si="2"/>
        <v>376.512</v>
      </c>
      <c r="N224" s="155">
        <f t="shared" si="2"/>
        <v>376.512</v>
      </c>
      <c r="O224" s="155">
        <f t="shared" si="2"/>
        <v>376.512</v>
      </c>
      <c r="P224" s="155">
        <f t="shared" si="2"/>
        <v>376.512</v>
      </c>
      <c r="Q224" s="155">
        <f t="shared" si="2"/>
        <v>376.512</v>
      </c>
      <c r="R224" s="155">
        <f t="shared" si="2"/>
        <v>376.512</v>
      </c>
      <c r="S224" s="155">
        <f>R224+11.12</f>
        <v>387.63200000000001</v>
      </c>
      <c r="T224" s="155">
        <f>S224</f>
        <v>387.63200000000001</v>
      </c>
    </row>
    <row r="225" spans="1:20" ht="16.2" thickBot="1" x14ac:dyDescent="0.35">
      <c r="A225" s="359"/>
      <c r="B225" s="333" t="s">
        <v>100</v>
      </c>
      <c r="C225" s="333"/>
      <c r="D225" s="155">
        <v>120972</v>
      </c>
      <c r="E225" s="154" t="s">
        <v>38</v>
      </c>
      <c r="F225" s="155">
        <v>122585</v>
      </c>
      <c r="G225" s="155">
        <v>122585</v>
      </c>
      <c r="H225" s="155">
        <v>122585</v>
      </c>
      <c r="I225" s="155">
        <v>122585</v>
      </c>
      <c r="J225" s="155">
        <v>122585</v>
      </c>
      <c r="K225" s="155">
        <v>121776</v>
      </c>
      <c r="L225" s="155">
        <v>121776</v>
      </c>
      <c r="M225" s="155">
        <v>121776</v>
      </c>
      <c r="N225" s="155">
        <v>121776</v>
      </c>
      <c r="O225" s="155">
        <v>121776</v>
      </c>
      <c r="P225" s="155">
        <v>120972</v>
      </c>
      <c r="Q225" s="155">
        <v>120972</v>
      </c>
      <c r="R225" s="155">
        <v>120972</v>
      </c>
      <c r="S225" s="155">
        <v>120972</v>
      </c>
      <c r="T225" s="155">
        <v>120972</v>
      </c>
    </row>
    <row r="226" spans="1:20" ht="16.2" thickBot="1" x14ac:dyDescent="0.35">
      <c r="A226" s="359"/>
      <c r="B226" s="333"/>
      <c r="C226" s="333"/>
      <c r="D226" s="155">
        <v>132543</v>
      </c>
      <c r="E226" s="154" t="s">
        <v>38</v>
      </c>
      <c r="F226" s="194">
        <v>134311</v>
      </c>
      <c r="G226" s="194">
        <v>134311</v>
      </c>
      <c r="H226" s="194">
        <v>134311</v>
      </c>
      <c r="I226" s="194">
        <v>134311</v>
      </c>
      <c r="J226" s="194">
        <v>134311</v>
      </c>
      <c r="K226" s="155">
        <v>133424</v>
      </c>
      <c r="L226" s="155">
        <v>133424</v>
      </c>
      <c r="M226" s="155">
        <v>133424</v>
      </c>
      <c r="N226" s="155">
        <v>133424</v>
      </c>
      <c r="O226" s="155">
        <v>133424</v>
      </c>
      <c r="P226" s="155">
        <v>132543</v>
      </c>
      <c r="Q226" s="155">
        <v>132543</v>
      </c>
      <c r="R226" s="155">
        <v>132543</v>
      </c>
      <c r="S226" s="155">
        <v>132543</v>
      </c>
      <c r="T226" s="155">
        <v>132543</v>
      </c>
    </row>
    <row r="227" spans="1:20" ht="16.2" thickBot="1" x14ac:dyDescent="0.35">
      <c r="A227" s="192" t="s">
        <v>179</v>
      </c>
      <c r="B227" s="333" t="s">
        <v>101</v>
      </c>
      <c r="C227" s="333"/>
      <c r="D227" s="333"/>
      <c r="E227" s="333"/>
      <c r="F227" s="333"/>
      <c r="G227" s="333"/>
      <c r="H227" s="333"/>
      <c r="I227" s="333"/>
      <c r="J227" s="333"/>
      <c r="K227" s="333"/>
      <c r="L227" s="333"/>
      <c r="M227" s="333"/>
      <c r="N227" s="333"/>
      <c r="O227" s="333"/>
      <c r="P227" s="333"/>
      <c r="Q227" s="333"/>
      <c r="R227" s="333"/>
      <c r="S227" s="333"/>
      <c r="T227" s="333"/>
    </row>
    <row r="228" spans="1:20" ht="24" customHeight="1" thickBot="1" x14ac:dyDescent="0.35">
      <c r="A228" s="359"/>
      <c r="B228" s="333" t="s">
        <v>162</v>
      </c>
      <c r="C228" s="189" t="s">
        <v>62</v>
      </c>
      <c r="D228" s="156">
        <v>0</v>
      </c>
      <c r="E228" s="154" t="s">
        <v>20</v>
      </c>
      <c r="F228" s="156">
        <v>0</v>
      </c>
      <c r="G228" s="156">
        <v>0</v>
      </c>
      <c r="H228" s="156">
        <v>0</v>
      </c>
      <c r="I228" s="156">
        <v>0</v>
      </c>
      <c r="J228" s="156">
        <v>0</v>
      </c>
      <c r="K228" s="156">
        <v>0</v>
      </c>
      <c r="L228" s="156">
        <v>0</v>
      </c>
      <c r="M228" s="156">
        <v>0</v>
      </c>
      <c r="N228" s="156">
        <v>0</v>
      </c>
      <c r="O228" s="156">
        <v>0</v>
      </c>
      <c r="P228" s="156">
        <v>0</v>
      </c>
      <c r="Q228" s="156">
        <v>0</v>
      </c>
      <c r="R228" s="156">
        <v>0</v>
      </c>
      <c r="S228" s="156">
        <v>0</v>
      </c>
      <c r="T228" s="156">
        <v>0</v>
      </c>
    </row>
    <row r="229" spans="1:20" ht="18.75" customHeight="1" thickBot="1" x14ac:dyDescent="0.35">
      <c r="A229" s="359"/>
      <c r="B229" s="333"/>
      <c r="C229" s="189" t="s">
        <v>21</v>
      </c>
      <c r="D229" s="156">
        <v>9</v>
      </c>
      <c r="E229" s="154" t="s">
        <v>20</v>
      </c>
      <c r="F229" s="156">
        <v>9</v>
      </c>
      <c r="G229" s="156">
        <v>9</v>
      </c>
      <c r="H229" s="156">
        <v>9</v>
      </c>
      <c r="I229" s="156">
        <v>9</v>
      </c>
      <c r="J229" s="156">
        <v>9</v>
      </c>
      <c r="K229" s="156">
        <v>9</v>
      </c>
      <c r="L229" s="156">
        <v>9</v>
      </c>
      <c r="M229" s="156">
        <v>9</v>
      </c>
      <c r="N229" s="156">
        <v>9</v>
      </c>
      <c r="O229" s="156">
        <v>9</v>
      </c>
      <c r="P229" s="156">
        <v>9</v>
      </c>
      <c r="Q229" s="156">
        <v>9</v>
      </c>
      <c r="R229" s="156">
        <v>9</v>
      </c>
      <c r="S229" s="156">
        <v>9</v>
      </c>
      <c r="T229" s="156">
        <v>9</v>
      </c>
    </row>
    <row r="230" spans="1:20" ht="22.5" customHeight="1" thickBot="1" x14ac:dyDescent="0.35">
      <c r="A230" s="359"/>
      <c r="B230" s="333"/>
      <c r="C230" s="189" t="s">
        <v>22</v>
      </c>
      <c r="D230" s="156">
        <v>2</v>
      </c>
      <c r="E230" s="154" t="s">
        <v>20</v>
      </c>
      <c r="F230" s="156">
        <v>2</v>
      </c>
      <c r="G230" s="156">
        <v>2</v>
      </c>
      <c r="H230" s="156">
        <v>2</v>
      </c>
      <c r="I230" s="156">
        <v>2</v>
      </c>
      <c r="J230" s="156">
        <v>2</v>
      </c>
      <c r="K230" s="156">
        <v>2</v>
      </c>
      <c r="L230" s="156">
        <v>2</v>
      </c>
      <c r="M230" s="156">
        <v>2</v>
      </c>
      <c r="N230" s="156">
        <v>2</v>
      </c>
      <c r="O230" s="156">
        <v>2</v>
      </c>
      <c r="P230" s="156">
        <v>2</v>
      </c>
      <c r="Q230" s="156">
        <v>2</v>
      </c>
      <c r="R230" s="156">
        <v>2</v>
      </c>
      <c r="S230" s="156">
        <v>2</v>
      </c>
      <c r="T230" s="156">
        <v>2</v>
      </c>
    </row>
    <row r="231" spans="1:20" ht="21" thickBot="1" x14ac:dyDescent="0.35">
      <c r="A231" s="359"/>
      <c r="B231" s="358" t="s">
        <v>163</v>
      </c>
      <c r="C231" s="189" t="s">
        <v>62</v>
      </c>
      <c r="D231" s="156">
        <v>0</v>
      </c>
      <c r="E231" s="154" t="s">
        <v>20</v>
      </c>
      <c r="F231" s="156">
        <v>0</v>
      </c>
      <c r="G231" s="156">
        <v>0</v>
      </c>
      <c r="H231" s="156">
        <v>0</v>
      </c>
      <c r="I231" s="156">
        <v>0</v>
      </c>
      <c r="J231" s="156">
        <v>0</v>
      </c>
      <c r="K231" s="156">
        <v>0</v>
      </c>
      <c r="L231" s="156">
        <v>0</v>
      </c>
      <c r="M231" s="156">
        <v>0</v>
      </c>
      <c r="N231" s="156">
        <v>0</v>
      </c>
      <c r="O231" s="156">
        <v>0</v>
      </c>
      <c r="P231" s="156">
        <v>0</v>
      </c>
      <c r="Q231" s="156">
        <v>0</v>
      </c>
      <c r="R231" s="156">
        <v>0</v>
      </c>
      <c r="S231" s="156">
        <v>0</v>
      </c>
      <c r="T231" s="156">
        <v>0</v>
      </c>
    </row>
    <row r="232" spans="1:20" ht="30.6" thickBot="1" x14ac:dyDescent="0.35">
      <c r="A232" s="359"/>
      <c r="B232" s="358"/>
      <c r="C232" s="189" t="s">
        <v>21</v>
      </c>
      <c r="D232" s="156">
        <v>0</v>
      </c>
      <c r="E232" s="154" t="s">
        <v>20</v>
      </c>
      <c r="F232" s="156">
        <v>0</v>
      </c>
      <c r="G232" s="156">
        <v>0</v>
      </c>
      <c r="H232" s="156">
        <v>0</v>
      </c>
      <c r="I232" s="156">
        <v>0</v>
      </c>
      <c r="J232" s="156">
        <v>0</v>
      </c>
      <c r="K232" s="156">
        <v>0</v>
      </c>
      <c r="L232" s="156">
        <v>0</v>
      </c>
      <c r="M232" s="156">
        <v>0</v>
      </c>
      <c r="N232" s="156">
        <v>0</v>
      </c>
      <c r="O232" s="156">
        <v>0</v>
      </c>
      <c r="P232" s="156">
        <v>0</v>
      </c>
      <c r="Q232" s="156">
        <v>0</v>
      </c>
      <c r="R232" s="156">
        <v>0</v>
      </c>
      <c r="S232" s="156">
        <v>0</v>
      </c>
      <c r="T232" s="156">
        <v>0</v>
      </c>
    </row>
    <row r="233" spans="1:20" ht="37.5" customHeight="1" thickBot="1" x14ac:dyDescent="0.35">
      <c r="A233" s="359"/>
      <c r="B233" s="358"/>
      <c r="C233" s="189" t="s">
        <v>22</v>
      </c>
      <c r="D233" s="156">
        <v>0</v>
      </c>
      <c r="E233" s="154" t="s">
        <v>20</v>
      </c>
      <c r="F233" s="156">
        <v>0</v>
      </c>
      <c r="G233" s="156">
        <v>0</v>
      </c>
      <c r="H233" s="156">
        <v>0</v>
      </c>
      <c r="I233" s="156">
        <v>0</v>
      </c>
      <c r="J233" s="156">
        <v>0</v>
      </c>
      <c r="K233" s="156">
        <v>0</v>
      </c>
      <c r="L233" s="156">
        <v>0</v>
      </c>
      <c r="M233" s="156">
        <v>0</v>
      </c>
      <c r="N233" s="156">
        <v>0</v>
      </c>
      <c r="O233" s="156">
        <v>0</v>
      </c>
      <c r="P233" s="156">
        <v>0</v>
      </c>
      <c r="Q233" s="156">
        <v>0</v>
      </c>
      <c r="R233" s="156">
        <v>0</v>
      </c>
      <c r="S233" s="156">
        <v>0</v>
      </c>
      <c r="T233" s="156">
        <v>0</v>
      </c>
    </row>
    <row r="234" spans="1:20" ht="16.2" thickBot="1" x14ac:dyDescent="0.35">
      <c r="A234" s="359"/>
      <c r="B234" s="333" t="s">
        <v>102</v>
      </c>
      <c r="C234" s="333" t="s">
        <v>62</v>
      </c>
      <c r="D234" s="341">
        <v>0</v>
      </c>
      <c r="E234" s="342" t="s">
        <v>20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0" ht="16.2" thickBot="1" x14ac:dyDescent="0.35">
      <c r="A235" s="359"/>
      <c r="B235" s="333"/>
      <c r="C235" s="333"/>
      <c r="D235" s="341"/>
      <c r="E235" s="342"/>
      <c r="F235" s="341"/>
      <c r="G235" s="341"/>
      <c r="H235" s="341"/>
      <c r="I235" s="341"/>
      <c r="J235" s="341"/>
      <c r="K235" s="341"/>
      <c r="L235" s="341"/>
      <c r="M235" s="341"/>
      <c r="N235" s="341"/>
      <c r="O235" s="341"/>
      <c r="P235" s="341"/>
      <c r="Q235" s="341"/>
      <c r="R235" s="341"/>
      <c r="S235" s="341"/>
      <c r="T235" s="341"/>
    </row>
    <row r="236" spans="1:20" ht="16.2" thickBot="1" x14ac:dyDescent="0.35">
      <c r="A236" s="359"/>
      <c r="B236" s="333"/>
      <c r="C236" s="333" t="s">
        <v>21</v>
      </c>
      <c r="D236" s="341">
        <v>3</v>
      </c>
      <c r="E236" s="342" t="s">
        <v>20</v>
      </c>
      <c r="F236" s="341">
        <v>3</v>
      </c>
      <c r="G236" s="341">
        <v>3</v>
      </c>
      <c r="H236" s="341">
        <v>3</v>
      </c>
      <c r="I236" s="341">
        <v>3</v>
      </c>
      <c r="J236" s="341">
        <v>3</v>
      </c>
      <c r="K236" s="341">
        <v>3</v>
      </c>
      <c r="L236" s="341">
        <v>3</v>
      </c>
      <c r="M236" s="341">
        <v>3</v>
      </c>
      <c r="N236" s="341">
        <v>3</v>
      </c>
      <c r="O236" s="341">
        <v>3</v>
      </c>
      <c r="P236" s="341">
        <v>3</v>
      </c>
      <c r="Q236" s="341">
        <v>3</v>
      </c>
      <c r="R236" s="341">
        <v>3</v>
      </c>
      <c r="S236" s="341">
        <v>3</v>
      </c>
      <c r="T236" s="341">
        <v>3</v>
      </c>
    </row>
    <row r="237" spans="1:20" ht="16.2" thickBot="1" x14ac:dyDescent="0.35">
      <c r="A237" s="359"/>
      <c r="B237" s="333"/>
      <c r="C237" s="333"/>
      <c r="D237" s="341"/>
      <c r="E237" s="342"/>
      <c r="F237" s="341"/>
      <c r="G237" s="341"/>
      <c r="H237" s="341"/>
      <c r="I237" s="341"/>
      <c r="J237" s="341"/>
      <c r="K237" s="341"/>
      <c r="L237" s="341"/>
      <c r="M237" s="341"/>
      <c r="N237" s="341"/>
      <c r="O237" s="341"/>
      <c r="P237" s="341"/>
      <c r="Q237" s="341"/>
      <c r="R237" s="341"/>
      <c r="S237" s="341"/>
      <c r="T237" s="341"/>
    </row>
    <row r="238" spans="1:20" ht="16.2" thickBot="1" x14ac:dyDescent="0.35">
      <c r="A238" s="359"/>
      <c r="B238" s="333"/>
      <c r="C238" s="333" t="s">
        <v>22</v>
      </c>
      <c r="D238" s="341">
        <v>5</v>
      </c>
      <c r="E238" s="342" t="s">
        <v>20</v>
      </c>
      <c r="F238" s="341">
        <v>5</v>
      </c>
      <c r="G238" s="341">
        <v>5</v>
      </c>
      <c r="H238" s="341">
        <v>5</v>
      </c>
      <c r="I238" s="341">
        <v>5</v>
      </c>
      <c r="J238" s="341">
        <v>5</v>
      </c>
      <c r="K238" s="341">
        <v>5</v>
      </c>
      <c r="L238" s="341">
        <v>5</v>
      </c>
      <c r="M238" s="341">
        <v>5</v>
      </c>
      <c r="N238" s="341">
        <v>5</v>
      </c>
      <c r="O238" s="341">
        <v>5</v>
      </c>
      <c r="P238" s="341">
        <v>5</v>
      </c>
      <c r="Q238" s="341">
        <v>5</v>
      </c>
      <c r="R238" s="341">
        <v>5</v>
      </c>
      <c r="S238" s="341">
        <v>5</v>
      </c>
      <c r="T238" s="341">
        <v>5</v>
      </c>
    </row>
    <row r="239" spans="1:20" ht="41.25" customHeight="1" thickBot="1" x14ac:dyDescent="0.35">
      <c r="A239" s="359"/>
      <c r="B239" s="333"/>
      <c r="C239" s="333"/>
      <c r="D239" s="341"/>
      <c r="E239" s="342"/>
      <c r="F239" s="341"/>
      <c r="G239" s="341"/>
      <c r="H239" s="341"/>
      <c r="I239" s="341"/>
      <c r="J239" s="341"/>
      <c r="K239" s="341"/>
      <c r="L239" s="341"/>
      <c r="M239" s="341"/>
      <c r="N239" s="341"/>
      <c r="O239" s="341"/>
      <c r="P239" s="341"/>
      <c r="Q239" s="341"/>
      <c r="R239" s="341"/>
      <c r="S239" s="341"/>
      <c r="T239" s="341"/>
    </row>
    <row r="240" spans="1:20" x14ac:dyDescent="0.3">
      <c r="B240" s="32"/>
      <c r="C240" s="32"/>
      <c r="D240" s="116"/>
      <c r="E240" s="116"/>
      <c r="F240" s="116"/>
      <c r="G240" s="116"/>
      <c r="H240" s="116"/>
      <c r="I240" s="116"/>
      <c r="J240" s="116"/>
      <c r="K240" s="116"/>
      <c r="L240" s="116"/>
      <c r="M240" s="116"/>
      <c r="N240" s="116"/>
      <c r="O240" s="116"/>
      <c r="P240" s="116"/>
      <c r="Q240" s="116"/>
      <c r="R240" s="116"/>
      <c r="S240" s="116"/>
      <c r="T240" s="116"/>
    </row>
    <row r="241" spans="1:20" x14ac:dyDescent="0.3">
      <c r="A241" s="33"/>
      <c r="B241" s="33"/>
      <c r="C241" s="33"/>
      <c r="D241" s="34"/>
      <c r="E241" s="34"/>
      <c r="F241" s="116"/>
      <c r="G241" s="116"/>
      <c r="H241" s="116"/>
      <c r="I241" s="116"/>
      <c r="J241" s="116"/>
      <c r="K241" s="116"/>
      <c r="L241" s="116"/>
      <c r="M241" s="116"/>
      <c r="N241" s="116"/>
      <c r="O241" s="116"/>
      <c r="P241" s="116"/>
      <c r="Q241" s="116"/>
      <c r="R241" s="116"/>
      <c r="S241" s="116"/>
      <c r="T241" s="116"/>
    </row>
    <row r="242" spans="1:20" x14ac:dyDescent="0.3">
      <c r="B242" s="32"/>
      <c r="C242" s="32"/>
      <c r="D242" s="116"/>
      <c r="E242" s="116"/>
      <c r="F242" s="116"/>
      <c r="G242" s="116"/>
      <c r="H242" s="116"/>
      <c r="I242" s="116"/>
      <c r="J242" s="116"/>
      <c r="K242" s="116"/>
      <c r="L242" s="116"/>
      <c r="M242" s="116"/>
      <c r="N242" s="116"/>
      <c r="O242" s="116"/>
      <c r="P242" s="116"/>
      <c r="Q242" s="116"/>
      <c r="R242" s="116"/>
      <c r="S242" s="116"/>
      <c r="T242" s="116"/>
    </row>
    <row r="243" spans="1:20" x14ac:dyDescent="0.3">
      <c r="B243" s="32"/>
      <c r="C243" s="32"/>
      <c r="D243" s="116"/>
      <c r="E243" s="116"/>
      <c r="F243" s="116"/>
      <c r="G243" s="116"/>
      <c r="H243" s="116"/>
      <c r="I243" s="116"/>
      <c r="J243" s="116"/>
      <c r="K243" s="116"/>
      <c r="L243" s="116"/>
      <c r="M243" s="116"/>
      <c r="N243" s="116"/>
      <c r="O243" s="116"/>
      <c r="P243" s="116"/>
      <c r="Q243" s="116"/>
      <c r="R243" s="116"/>
      <c r="S243" s="116"/>
      <c r="T243" s="116"/>
    </row>
  </sheetData>
  <mergeCells count="1552">
    <mergeCell ref="A2:J2"/>
    <mergeCell ref="A3:J3"/>
    <mergeCell ref="A4:D4"/>
    <mergeCell ref="A8:N8"/>
    <mergeCell ref="T201:T202"/>
    <mergeCell ref="B203:T203"/>
    <mergeCell ref="P197:P198"/>
    <mergeCell ref="Q197:Q198"/>
    <mergeCell ref="R197:R198"/>
    <mergeCell ref="S197:S198"/>
    <mergeCell ref="T197:T198"/>
    <mergeCell ref="B199:C200"/>
    <mergeCell ref="C238:C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F236:F237"/>
    <mergeCell ref="G236:G237"/>
    <mergeCell ref="H236:H237"/>
    <mergeCell ref="S238:S239"/>
    <mergeCell ref="T238:T239"/>
    <mergeCell ref="T236:T237"/>
    <mergeCell ref="A228:A239"/>
    <mergeCell ref="B228:B230"/>
    <mergeCell ref="B231:B233"/>
    <mergeCell ref="B234:B239"/>
    <mergeCell ref="C234:C235"/>
    <mergeCell ref="D234:D235"/>
    <mergeCell ref="E234:E235"/>
    <mergeCell ref="F234:F235"/>
    <mergeCell ref="B227:T227"/>
    <mergeCell ref="K208:K209"/>
    <mergeCell ref="L208:L209"/>
    <mergeCell ref="M208:M209"/>
    <mergeCell ref="B216:T216"/>
    <mergeCell ref="A217:A226"/>
    <mergeCell ref="B217:C218"/>
    <mergeCell ref="B219:C220"/>
    <mergeCell ref="B221:C222"/>
    <mergeCell ref="B223:C224"/>
    <mergeCell ref="B225:C226"/>
    <mergeCell ref="S236:S237"/>
    <mergeCell ref="D238:D239"/>
    <mergeCell ref="E238:E239"/>
    <mergeCell ref="F238:F239"/>
    <mergeCell ref="J236:J237"/>
    <mergeCell ref="K236:K237"/>
    <mergeCell ref="L236:L237"/>
    <mergeCell ref="M236:M237"/>
    <mergeCell ref="N236:N237"/>
    <mergeCell ref="O236:O237"/>
    <mergeCell ref="S234:S235"/>
    <mergeCell ref="T234:T235"/>
    <mergeCell ref="C236:C237"/>
    <mergeCell ref="D236:D237"/>
    <mergeCell ref="E236:E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T208:T209"/>
    <mergeCell ref="A213:A214"/>
    <mergeCell ref="B213:B214"/>
    <mergeCell ref="C213:C214"/>
    <mergeCell ref="E213:E214"/>
    <mergeCell ref="F213:J213"/>
    <mergeCell ref="K213:O213"/>
    <mergeCell ref="P213:T213"/>
    <mergeCell ref="N208:N209"/>
    <mergeCell ref="O208:O209"/>
    <mergeCell ref="P208:P209"/>
    <mergeCell ref="Q208:Q209"/>
    <mergeCell ref="R208:R209"/>
    <mergeCell ref="S208:S209"/>
    <mergeCell ref="H208:H209"/>
    <mergeCell ref="I208:I209"/>
    <mergeCell ref="J208:J209"/>
    <mergeCell ref="A204:A209"/>
    <mergeCell ref="B204:C205"/>
    <mergeCell ref="B206:C207"/>
    <mergeCell ref="B208:C209"/>
    <mergeCell ref="D208:D209"/>
    <mergeCell ref="F208:F209"/>
    <mergeCell ref="G208:G209"/>
    <mergeCell ref="D213:D21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C202"/>
    <mergeCell ref="D201:D202"/>
    <mergeCell ref="E201:E202"/>
    <mergeCell ref="F201:F202"/>
    <mergeCell ref="G201:G202"/>
    <mergeCell ref="L193:L194"/>
    <mergeCell ref="M193:M194"/>
    <mergeCell ref="J197:J198"/>
    <mergeCell ref="K197:K198"/>
    <mergeCell ref="L197:L198"/>
    <mergeCell ref="M197:M198"/>
    <mergeCell ref="N197:N198"/>
    <mergeCell ref="O197:O198"/>
    <mergeCell ref="R195:R196"/>
    <mergeCell ref="S195:S196"/>
    <mergeCell ref="T195:T196"/>
    <mergeCell ref="C197:C198"/>
    <mergeCell ref="D197:D198"/>
    <mergeCell ref="F197:F198"/>
    <mergeCell ref="G197:G198"/>
    <mergeCell ref="H197:H198"/>
    <mergeCell ref="I197:I198"/>
    <mergeCell ref="L195:L196"/>
    <mergeCell ref="M195:M196"/>
    <mergeCell ref="N195:N196"/>
    <mergeCell ref="O195:O196"/>
    <mergeCell ref="P195:P196"/>
    <mergeCell ref="Q195:Q196"/>
    <mergeCell ref="E193:E194"/>
    <mergeCell ref="E195:E196"/>
    <mergeCell ref="E197:E198"/>
    <mergeCell ref="S191:S192"/>
    <mergeCell ref="T191:T192"/>
    <mergeCell ref="I191:I192"/>
    <mergeCell ref="J191:J192"/>
    <mergeCell ref="K191:K192"/>
    <mergeCell ref="L191:L192"/>
    <mergeCell ref="M191:M192"/>
    <mergeCell ref="N191:N192"/>
    <mergeCell ref="B191:C192"/>
    <mergeCell ref="D191:D192"/>
    <mergeCell ref="F191:F192"/>
    <mergeCell ref="G191:G192"/>
    <mergeCell ref="H191:H192"/>
    <mergeCell ref="T193:T194"/>
    <mergeCell ref="C195:C196"/>
    <mergeCell ref="D195:D196"/>
    <mergeCell ref="F195:F196"/>
    <mergeCell ref="G195:G196"/>
    <mergeCell ref="H195:H196"/>
    <mergeCell ref="I195:I196"/>
    <mergeCell ref="J195:J196"/>
    <mergeCell ref="K195:K196"/>
    <mergeCell ref="N193:N194"/>
    <mergeCell ref="O193:O194"/>
    <mergeCell ref="P193:P194"/>
    <mergeCell ref="Q193:Q194"/>
    <mergeCell ref="R193:R194"/>
    <mergeCell ref="S193:S194"/>
    <mergeCell ref="H193:H194"/>
    <mergeCell ref="I193:I194"/>
    <mergeCell ref="J193:J194"/>
    <mergeCell ref="K193:K194"/>
    <mergeCell ref="K181:K182"/>
    <mergeCell ref="L181:L182"/>
    <mergeCell ref="P187:P188"/>
    <mergeCell ref="Q187:Q188"/>
    <mergeCell ref="R187:R188"/>
    <mergeCell ref="S187:S188"/>
    <mergeCell ref="T187:T188"/>
    <mergeCell ref="B189:C190"/>
    <mergeCell ref="J187:J188"/>
    <mergeCell ref="K187:K188"/>
    <mergeCell ref="L187:L188"/>
    <mergeCell ref="M187:M188"/>
    <mergeCell ref="N187:N188"/>
    <mergeCell ref="O187:O188"/>
    <mergeCell ref="B186:T186"/>
    <mergeCell ref="A187:A202"/>
    <mergeCell ref="B187:C188"/>
    <mergeCell ref="D187:D188"/>
    <mergeCell ref="E187:E188"/>
    <mergeCell ref="F187:F188"/>
    <mergeCell ref="G187:G188"/>
    <mergeCell ref="H187:H188"/>
    <mergeCell ref="I187:I188"/>
    <mergeCell ref="B193:B198"/>
    <mergeCell ref="C193:C194"/>
    <mergeCell ref="D193:D194"/>
    <mergeCell ref="F193:F194"/>
    <mergeCell ref="G193:G194"/>
    <mergeCell ref="O191:O192"/>
    <mergeCell ref="P191:P192"/>
    <mergeCell ref="Q191:Q192"/>
    <mergeCell ref="R191:R192"/>
    <mergeCell ref="S178:S179"/>
    <mergeCell ref="T178:T179"/>
    <mergeCell ref="B180:T180"/>
    <mergeCell ref="J178:J179"/>
    <mergeCell ref="K178:K179"/>
    <mergeCell ref="L178:L179"/>
    <mergeCell ref="M178:M179"/>
    <mergeCell ref="N178:N179"/>
    <mergeCell ref="O178:O179"/>
    <mergeCell ref="P183:P184"/>
    <mergeCell ref="Q183:Q184"/>
    <mergeCell ref="R183:R184"/>
    <mergeCell ref="S183:S184"/>
    <mergeCell ref="T183:T184"/>
    <mergeCell ref="B185:T185"/>
    <mergeCell ref="J183:J184"/>
    <mergeCell ref="K183:K184"/>
    <mergeCell ref="L183:L184"/>
    <mergeCell ref="M183:M184"/>
    <mergeCell ref="N183:N184"/>
    <mergeCell ref="O183:O184"/>
    <mergeCell ref="S181:S182"/>
    <mergeCell ref="T181:T182"/>
    <mergeCell ref="B183:C184"/>
    <mergeCell ref="D183:D184"/>
    <mergeCell ref="E183:E184"/>
    <mergeCell ref="F183:F184"/>
    <mergeCell ref="G183:G184"/>
    <mergeCell ref="H183:H184"/>
    <mergeCell ref="I183:I184"/>
    <mergeCell ref="M181:M182"/>
    <mergeCell ref="N181:N182"/>
    <mergeCell ref="F178:F179"/>
    <mergeCell ref="G178:G179"/>
    <mergeCell ref="H178:H179"/>
    <mergeCell ref="I178:I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A181:A184"/>
    <mergeCell ref="B181:C182"/>
    <mergeCell ref="D181:D182"/>
    <mergeCell ref="E181:E182"/>
    <mergeCell ref="F181:F182"/>
    <mergeCell ref="P178:P179"/>
    <mergeCell ref="Q178:Q179"/>
    <mergeCell ref="R178:R179"/>
    <mergeCell ref="O181:O182"/>
    <mergeCell ref="P181:P182"/>
    <mergeCell ref="Q181:Q182"/>
    <mergeCell ref="R181:R182"/>
    <mergeCell ref="G181:G182"/>
    <mergeCell ref="H181:H182"/>
    <mergeCell ref="I181:I182"/>
    <mergeCell ref="J181:J182"/>
    <mergeCell ref="C176:C177"/>
    <mergeCell ref="D176:D177"/>
    <mergeCell ref="E176:E177"/>
    <mergeCell ref="F176:F177"/>
    <mergeCell ref="J174:J175"/>
    <mergeCell ref="K174:K175"/>
    <mergeCell ref="L174:L175"/>
    <mergeCell ref="M174:M175"/>
    <mergeCell ref="N174:N175"/>
    <mergeCell ref="O174:O175"/>
    <mergeCell ref="T172:T173"/>
    <mergeCell ref="B174:B179"/>
    <mergeCell ref="C174:C175"/>
    <mergeCell ref="D174:D175"/>
    <mergeCell ref="E174:E175"/>
    <mergeCell ref="F174:F175"/>
    <mergeCell ref="G174:G175"/>
    <mergeCell ref="H174:H175"/>
    <mergeCell ref="I174:I175"/>
    <mergeCell ref="N172:N173"/>
    <mergeCell ref="O172:O173"/>
    <mergeCell ref="P172:P173"/>
    <mergeCell ref="Q172:Q173"/>
    <mergeCell ref="R172:R173"/>
    <mergeCell ref="S172:S173"/>
    <mergeCell ref="H172:H173"/>
    <mergeCell ref="I172:I173"/>
    <mergeCell ref="S176:S177"/>
    <mergeCell ref="T176:T177"/>
    <mergeCell ref="C178:C179"/>
    <mergeCell ref="D178:D179"/>
    <mergeCell ref="E178:E179"/>
    <mergeCell ref="S170:S171"/>
    <mergeCell ref="T170:T171"/>
    <mergeCell ref="I170:I171"/>
    <mergeCell ref="J170:J171"/>
    <mergeCell ref="K170:K171"/>
    <mergeCell ref="L170:L171"/>
    <mergeCell ref="M170:M171"/>
    <mergeCell ref="N170:N171"/>
    <mergeCell ref="E170:E171"/>
    <mergeCell ref="F170:F171"/>
    <mergeCell ref="G170:G171"/>
    <mergeCell ref="H170:H171"/>
    <mergeCell ref="P174:P175"/>
    <mergeCell ref="Q174:Q175"/>
    <mergeCell ref="R174:R175"/>
    <mergeCell ref="S174:S175"/>
    <mergeCell ref="T174:T175"/>
    <mergeCell ref="J172:J173"/>
    <mergeCell ref="K172:K173"/>
    <mergeCell ref="L172:L173"/>
    <mergeCell ref="M172:M173"/>
    <mergeCell ref="B168:B173"/>
    <mergeCell ref="C168:C169"/>
    <mergeCell ref="D168:D169"/>
    <mergeCell ref="E168:E169"/>
    <mergeCell ref="C172:C173"/>
    <mergeCell ref="D172:D173"/>
    <mergeCell ref="E172:E173"/>
    <mergeCell ref="F172:F173"/>
    <mergeCell ref="G172:G173"/>
    <mergeCell ref="O170:O171"/>
    <mergeCell ref="P170:P171"/>
    <mergeCell ref="Q170:Q171"/>
    <mergeCell ref="R170:R171"/>
    <mergeCell ref="D166:D167"/>
    <mergeCell ref="E166:E167"/>
    <mergeCell ref="F166:F167"/>
    <mergeCell ref="G166:G167"/>
    <mergeCell ref="H166:H167"/>
    <mergeCell ref="I166:I167"/>
    <mergeCell ref="N164:N165"/>
    <mergeCell ref="O164:O165"/>
    <mergeCell ref="P164:P165"/>
    <mergeCell ref="Q164:Q165"/>
    <mergeCell ref="R164:R165"/>
    <mergeCell ref="G164:G165"/>
    <mergeCell ref="H164:H165"/>
    <mergeCell ref="L168:L169"/>
    <mergeCell ref="M168:M169"/>
    <mergeCell ref="N168:N169"/>
    <mergeCell ref="O168:O169"/>
    <mergeCell ref="P168:P169"/>
    <mergeCell ref="Q168:Q169"/>
    <mergeCell ref="F168:F169"/>
    <mergeCell ref="G168:G169"/>
    <mergeCell ref="H168:H169"/>
    <mergeCell ref="I168:I169"/>
    <mergeCell ref="J168:J169"/>
    <mergeCell ref="K168:K169"/>
    <mergeCell ref="R168:R169"/>
    <mergeCell ref="S168:S169"/>
    <mergeCell ref="T168:T169"/>
    <mergeCell ref="C170:C171"/>
    <mergeCell ref="D170:D171"/>
    <mergeCell ref="R162:R163"/>
    <mergeCell ref="S162:S163"/>
    <mergeCell ref="T162:T163"/>
    <mergeCell ref="C164:C165"/>
    <mergeCell ref="D164:D165"/>
    <mergeCell ref="E164:E165"/>
    <mergeCell ref="F164:F165"/>
    <mergeCell ref="J162:J163"/>
    <mergeCell ref="K162:K163"/>
    <mergeCell ref="L162:L163"/>
    <mergeCell ref="M162:M163"/>
    <mergeCell ref="N162:N163"/>
    <mergeCell ref="O162:O163"/>
    <mergeCell ref="P166:P167"/>
    <mergeCell ref="Q166:Q167"/>
    <mergeCell ref="R166:R167"/>
    <mergeCell ref="S166:S167"/>
    <mergeCell ref="T166:T167"/>
    <mergeCell ref="J166:J167"/>
    <mergeCell ref="K166:K167"/>
    <mergeCell ref="L166:L167"/>
    <mergeCell ref="M166:M167"/>
    <mergeCell ref="N166:N167"/>
    <mergeCell ref="O166:O167"/>
    <mergeCell ref="S164:S165"/>
    <mergeCell ref="T164:T165"/>
    <mergeCell ref="C166:C167"/>
    <mergeCell ref="M164:M165"/>
    <mergeCell ref="T160:T161"/>
    <mergeCell ref="B162:B167"/>
    <mergeCell ref="C162:C163"/>
    <mergeCell ref="D162:D163"/>
    <mergeCell ref="E162:E163"/>
    <mergeCell ref="F162:F163"/>
    <mergeCell ref="G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C160:C161"/>
    <mergeCell ref="D160:D161"/>
    <mergeCell ref="E160:E161"/>
    <mergeCell ref="F160:F161"/>
    <mergeCell ref="G160:G161"/>
    <mergeCell ref="I164:I165"/>
    <mergeCell ref="J164:J165"/>
    <mergeCell ref="K164:K165"/>
    <mergeCell ref="L164:L165"/>
    <mergeCell ref="P162:P163"/>
    <mergeCell ref="Q162:Q163"/>
    <mergeCell ref="I158:I159"/>
    <mergeCell ref="J158:J159"/>
    <mergeCell ref="K158:K159"/>
    <mergeCell ref="L158:L159"/>
    <mergeCell ref="M158:M159"/>
    <mergeCell ref="N158:N159"/>
    <mergeCell ref="R156:R157"/>
    <mergeCell ref="S156:S157"/>
    <mergeCell ref="T156:T157"/>
    <mergeCell ref="C158:C159"/>
    <mergeCell ref="D158:D159"/>
    <mergeCell ref="E158:E159"/>
    <mergeCell ref="F158:F159"/>
    <mergeCell ref="G158:G159"/>
    <mergeCell ref="H158:H159"/>
    <mergeCell ref="L156:L157"/>
    <mergeCell ref="M156:M157"/>
    <mergeCell ref="N156:N157"/>
    <mergeCell ref="O156:O157"/>
    <mergeCell ref="P156:P157"/>
    <mergeCell ref="Q156:Q157"/>
    <mergeCell ref="F156:F157"/>
    <mergeCell ref="G156:G157"/>
    <mergeCell ref="H156:H157"/>
    <mergeCell ref="I156:I157"/>
    <mergeCell ref="J156:J157"/>
    <mergeCell ref="B156:B161"/>
    <mergeCell ref="C156:C157"/>
    <mergeCell ref="D156:D157"/>
    <mergeCell ref="E156:E157"/>
    <mergeCell ref="J154:J155"/>
    <mergeCell ref="K154:K155"/>
    <mergeCell ref="L154:L155"/>
    <mergeCell ref="M154:M155"/>
    <mergeCell ref="N154:N155"/>
    <mergeCell ref="O154:O155"/>
    <mergeCell ref="S152:S153"/>
    <mergeCell ref="T152:T153"/>
    <mergeCell ref="C154:C155"/>
    <mergeCell ref="D154:D155"/>
    <mergeCell ref="E154:E155"/>
    <mergeCell ref="F154:F155"/>
    <mergeCell ref="G154:G155"/>
    <mergeCell ref="H154:H155"/>
    <mergeCell ref="I154:I155"/>
    <mergeCell ref="M152:M153"/>
    <mergeCell ref="N152:N153"/>
    <mergeCell ref="O152:O153"/>
    <mergeCell ref="P152:P153"/>
    <mergeCell ref="Q152:Q153"/>
    <mergeCell ref="R152:R153"/>
    <mergeCell ref="G152:G153"/>
    <mergeCell ref="O158:O159"/>
    <mergeCell ref="P158:P159"/>
    <mergeCell ref="Q158:Q159"/>
    <mergeCell ref="R158:R159"/>
    <mergeCell ref="S158:S159"/>
    <mergeCell ref="T158:T159"/>
    <mergeCell ref="T150:T151"/>
    <mergeCell ref="C152:C153"/>
    <mergeCell ref="D152:D153"/>
    <mergeCell ref="E152:E153"/>
    <mergeCell ref="F152:F153"/>
    <mergeCell ref="J150:J151"/>
    <mergeCell ref="K150:K151"/>
    <mergeCell ref="L150:L151"/>
    <mergeCell ref="M150:M151"/>
    <mergeCell ref="N150:N151"/>
    <mergeCell ref="O150:O151"/>
    <mergeCell ref="K156:K157"/>
    <mergeCell ref="P154:P155"/>
    <mergeCell ref="Q154:Q155"/>
    <mergeCell ref="R154:R155"/>
    <mergeCell ref="S154:S155"/>
    <mergeCell ref="T154:T155"/>
    <mergeCell ref="B150:B155"/>
    <mergeCell ref="C150:C151"/>
    <mergeCell ref="D150:D151"/>
    <mergeCell ref="E150:E151"/>
    <mergeCell ref="F150:F151"/>
    <mergeCell ref="G150:G151"/>
    <mergeCell ref="H150:H151"/>
    <mergeCell ref="I150:I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H152:H153"/>
    <mergeCell ref="I152:I153"/>
    <mergeCell ref="J152:J153"/>
    <mergeCell ref="K152:K153"/>
    <mergeCell ref="L152:L153"/>
    <mergeCell ref="P150:P151"/>
    <mergeCell ref="Q150:Q151"/>
    <mergeCell ref="R150:R151"/>
    <mergeCell ref="S150:S151"/>
    <mergeCell ref="F148:F149"/>
    <mergeCell ref="G148:G149"/>
    <mergeCell ref="E148:E149"/>
    <mergeCell ref="Q146:Q147"/>
    <mergeCell ref="R146:R147"/>
    <mergeCell ref="S146:S147"/>
    <mergeCell ref="T146:T147"/>
    <mergeCell ref="C148:C149"/>
    <mergeCell ref="D148:D149"/>
    <mergeCell ref="K146:K147"/>
    <mergeCell ref="L146:L147"/>
    <mergeCell ref="M146:M147"/>
    <mergeCell ref="N146:N147"/>
    <mergeCell ref="O146:O147"/>
    <mergeCell ref="P146:P147"/>
    <mergeCell ref="T144:T145"/>
    <mergeCell ref="C146:C147"/>
    <mergeCell ref="D146:D147"/>
    <mergeCell ref="E146:E147"/>
    <mergeCell ref="F146:F147"/>
    <mergeCell ref="G146:G147"/>
    <mergeCell ref="H146:H147"/>
    <mergeCell ref="I146:I147"/>
    <mergeCell ref="J146:J147"/>
    <mergeCell ref="N144:N145"/>
    <mergeCell ref="O144:O145"/>
    <mergeCell ref="P144:P145"/>
    <mergeCell ref="Q144:Q145"/>
    <mergeCell ref="R144:R145"/>
    <mergeCell ref="S144:S145"/>
    <mergeCell ref="H144:H145"/>
    <mergeCell ref="I144:I145"/>
    <mergeCell ref="R137:R138"/>
    <mergeCell ref="S137:S138"/>
    <mergeCell ref="H137:H138"/>
    <mergeCell ref="I137:I138"/>
    <mergeCell ref="J137:J138"/>
    <mergeCell ref="K137:K138"/>
    <mergeCell ref="T148:T149"/>
    <mergeCell ref="J144:J145"/>
    <mergeCell ref="K144:K145"/>
    <mergeCell ref="L144:L145"/>
    <mergeCell ref="M144:M145"/>
    <mergeCell ref="T141:T142"/>
    <mergeCell ref="B143:T143"/>
    <mergeCell ref="A144:A179"/>
    <mergeCell ref="B144:B149"/>
    <mergeCell ref="C144:C145"/>
    <mergeCell ref="D144:D145"/>
    <mergeCell ref="E144:E145"/>
    <mergeCell ref="F144:F145"/>
    <mergeCell ref="G144:G145"/>
    <mergeCell ref="N141:N142"/>
    <mergeCell ref="O141:O142"/>
    <mergeCell ref="P141:P142"/>
    <mergeCell ref="Q141:Q142"/>
    <mergeCell ref="R141:R142"/>
    <mergeCell ref="S141:S142"/>
    <mergeCell ref="H141:H142"/>
    <mergeCell ref="I141:I142"/>
    <mergeCell ref="J141:J142"/>
    <mergeCell ref="K141:K142"/>
    <mergeCell ref="L141:L142"/>
    <mergeCell ref="M141:M142"/>
    <mergeCell ref="M137:M138"/>
    <mergeCell ref="B128:B133"/>
    <mergeCell ref="C128:C129"/>
    <mergeCell ref="D128:D129"/>
    <mergeCell ref="E128:E129"/>
    <mergeCell ref="F128:F129"/>
    <mergeCell ref="S139:S140"/>
    <mergeCell ref="T139:T140"/>
    <mergeCell ref="C141:C142"/>
    <mergeCell ref="D141:D142"/>
    <mergeCell ref="E141:E142"/>
    <mergeCell ref="F141:F142"/>
    <mergeCell ref="G141:G142"/>
    <mergeCell ref="K139:K140"/>
    <mergeCell ref="L139:L140"/>
    <mergeCell ref="M139:M140"/>
    <mergeCell ref="N139:N140"/>
    <mergeCell ref="O139:O140"/>
    <mergeCell ref="P139:P140"/>
    <mergeCell ref="T137:T138"/>
    <mergeCell ref="C139:C140"/>
    <mergeCell ref="D139:D140"/>
    <mergeCell ref="E139:E140"/>
    <mergeCell ref="F139:F140"/>
    <mergeCell ref="G139:G140"/>
    <mergeCell ref="H139:H140"/>
    <mergeCell ref="I139:I140"/>
    <mergeCell ref="J139:J140"/>
    <mergeCell ref="N137:N138"/>
    <mergeCell ref="O137:O138"/>
    <mergeCell ref="P137:P138"/>
    <mergeCell ref="Q137:Q138"/>
    <mergeCell ref="Q128:Q129"/>
    <mergeCell ref="R128:R129"/>
    <mergeCell ref="G128:G129"/>
    <mergeCell ref="H128:H129"/>
    <mergeCell ref="I128:I129"/>
    <mergeCell ref="J128:J129"/>
    <mergeCell ref="K128:K129"/>
    <mergeCell ref="L128:L129"/>
    <mergeCell ref="S132:S133"/>
    <mergeCell ref="T132:T133"/>
    <mergeCell ref="B134:B136"/>
    <mergeCell ref="B137:B142"/>
    <mergeCell ref="C137:C138"/>
    <mergeCell ref="D137:D138"/>
    <mergeCell ref="E137:E138"/>
    <mergeCell ref="F137:F138"/>
    <mergeCell ref="G137:G138"/>
    <mergeCell ref="M132:M133"/>
    <mergeCell ref="N132:N133"/>
    <mergeCell ref="O132:O133"/>
    <mergeCell ref="P132:P133"/>
    <mergeCell ref="Q132:Q133"/>
    <mergeCell ref="R132:R133"/>
    <mergeCell ref="G132:G133"/>
    <mergeCell ref="H132:H133"/>
    <mergeCell ref="I132:I133"/>
    <mergeCell ref="J132:J133"/>
    <mergeCell ref="K132:K133"/>
    <mergeCell ref="L132:L133"/>
    <mergeCell ref="Q139:Q140"/>
    <mergeCell ref="R139:R140"/>
    <mergeCell ref="L137:L138"/>
    <mergeCell ref="M126:M127"/>
    <mergeCell ref="N126:N127"/>
    <mergeCell ref="O126:O127"/>
    <mergeCell ref="P126:P127"/>
    <mergeCell ref="P130:P131"/>
    <mergeCell ref="Q130:Q131"/>
    <mergeCell ref="R130:R131"/>
    <mergeCell ref="S130:S131"/>
    <mergeCell ref="T130:T131"/>
    <mergeCell ref="C132:C133"/>
    <mergeCell ref="D132:D133"/>
    <mergeCell ref="E132:E133"/>
    <mergeCell ref="F132:F133"/>
    <mergeCell ref="J130:J131"/>
    <mergeCell ref="K130:K131"/>
    <mergeCell ref="L130:L131"/>
    <mergeCell ref="M130:M131"/>
    <mergeCell ref="N130:N131"/>
    <mergeCell ref="O130:O131"/>
    <mergeCell ref="S128:S129"/>
    <mergeCell ref="T128:T129"/>
    <mergeCell ref="C130:C131"/>
    <mergeCell ref="D130:D131"/>
    <mergeCell ref="E130:E131"/>
    <mergeCell ref="F130:F131"/>
    <mergeCell ref="G130:G131"/>
    <mergeCell ref="H130:H131"/>
    <mergeCell ref="I130:I131"/>
    <mergeCell ref="M128:M129"/>
    <mergeCell ref="N128:N129"/>
    <mergeCell ref="O128:O129"/>
    <mergeCell ref="P128:P129"/>
    <mergeCell ref="T124:T125"/>
    <mergeCell ref="C126:C127"/>
    <mergeCell ref="D126:D127"/>
    <mergeCell ref="E126:E127"/>
    <mergeCell ref="F126:F127"/>
    <mergeCell ref="G126:G127"/>
    <mergeCell ref="H126:H127"/>
    <mergeCell ref="I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C124:C125"/>
    <mergeCell ref="D124:D125"/>
    <mergeCell ref="E124:E125"/>
    <mergeCell ref="F124:F125"/>
    <mergeCell ref="G124:G125"/>
    <mergeCell ref="Q126:Q127"/>
    <mergeCell ref="R126:R127"/>
    <mergeCell ref="S126:S127"/>
    <mergeCell ref="T126:T127"/>
    <mergeCell ref="K126:K127"/>
    <mergeCell ref="L126:L127"/>
    <mergeCell ref="O122:O123"/>
    <mergeCell ref="P122:P123"/>
    <mergeCell ref="Q122:Q123"/>
    <mergeCell ref="R122:R123"/>
    <mergeCell ref="S122:S123"/>
    <mergeCell ref="T122:T123"/>
    <mergeCell ref="I122:I123"/>
    <mergeCell ref="J122:J123"/>
    <mergeCell ref="K122:K123"/>
    <mergeCell ref="L122:L123"/>
    <mergeCell ref="M122:M123"/>
    <mergeCell ref="N122:N123"/>
    <mergeCell ref="S120:S121"/>
    <mergeCell ref="T120:T121"/>
    <mergeCell ref="B122:B127"/>
    <mergeCell ref="C122:C123"/>
    <mergeCell ref="D122:D123"/>
    <mergeCell ref="E122:E123"/>
    <mergeCell ref="F122:F123"/>
    <mergeCell ref="G122:G123"/>
    <mergeCell ref="H122:H123"/>
    <mergeCell ref="M120:M121"/>
    <mergeCell ref="N120:N121"/>
    <mergeCell ref="O120:O121"/>
    <mergeCell ref="P120:P121"/>
    <mergeCell ref="Q120:Q121"/>
    <mergeCell ref="R120:R121"/>
    <mergeCell ref="G120:G121"/>
    <mergeCell ref="H120:H121"/>
    <mergeCell ref="I120:I121"/>
    <mergeCell ref="J120:J121"/>
    <mergeCell ref="K120:K121"/>
    <mergeCell ref="K118:K119"/>
    <mergeCell ref="L118:L119"/>
    <mergeCell ref="M118:M119"/>
    <mergeCell ref="N118:N119"/>
    <mergeCell ref="O118:O119"/>
    <mergeCell ref="S116:S117"/>
    <mergeCell ref="T116:T117"/>
    <mergeCell ref="C118:C119"/>
    <mergeCell ref="D118:D119"/>
    <mergeCell ref="E118:E119"/>
    <mergeCell ref="F118:F119"/>
    <mergeCell ref="G118:G119"/>
    <mergeCell ref="H118:H119"/>
    <mergeCell ref="I118:I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S113:S114"/>
    <mergeCell ref="T113:T114"/>
    <mergeCell ref="B115:T115"/>
    <mergeCell ref="A116:A142"/>
    <mergeCell ref="B116:B121"/>
    <mergeCell ref="C116:C117"/>
    <mergeCell ref="D116:D117"/>
    <mergeCell ref="E116:E117"/>
    <mergeCell ref="F116:F117"/>
    <mergeCell ref="M113:M114"/>
    <mergeCell ref="N113:N114"/>
    <mergeCell ref="O113:O114"/>
    <mergeCell ref="P113:P114"/>
    <mergeCell ref="Q113:Q114"/>
    <mergeCell ref="R113:R114"/>
    <mergeCell ref="G113:G114"/>
    <mergeCell ref="H113:H114"/>
    <mergeCell ref="I113:I114"/>
    <mergeCell ref="J113:J114"/>
    <mergeCell ref="K113:K114"/>
    <mergeCell ref="L113:L114"/>
    <mergeCell ref="L120:L121"/>
    <mergeCell ref="P118:P119"/>
    <mergeCell ref="Q118:Q119"/>
    <mergeCell ref="R118:R119"/>
    <mergeCell ref="S118:S119"/>
    <mergeCell ref="T118:T119"/>
    <mergeCell ref="C120:C121"/>
    <mergeCell ref="D120:D121"/>
    <mergeCell ref="E120:E121"/>
    <mergeCell ref="F120:F121"/>
    <mergeCell ref="J118:J119"/>
    <mergeCell ref="E111:E112"/>
    <mergeCell ref="F111:F112"/>
    <mergeCell ref="G111:G112"/>
    <mergeCell ref="H111:H112"/>
    <mergeCell ref="I111:I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S107:S108"/>
    <mergeCell ref="T107:T108"/>
    <mergeCell ref="B109:B114"/>
    <mergeCell ref="C109:C110"/>
    <mergeCell ref="D109:D110"/>
    <mergeCell ref="E109:E110"/>
    <mergeCell ref="F109:F110"/>
    <mergeCell ref="K107:K108"/>
    <mergeCell ref="L107:L108"/>
    <mergeCell ref="M107:M108"/>
    <mergeCell ref="N107:N108"/>
    <mergeCell ref="O107:O108"/>
    <mergeCell ref="P107:P108"/>
    <mergeCell ref="P111:P112"/>
    <mergeCell ref="Q111:Q112"/>
    <mergeCell ref="R111:R112"/>
    <mergeCell ref="S111:S112"/>
    <mergeCell ref="T111:T112"/>
    <mergeCell ref="C113:C114"/>
    <mergeCell ref="D113:D114"/>
    <mergeCell ref="E113:E114"/>
    <mergeCell ref="F113:F114"/>
    <mergeCell ref="J111:J112"/>
    <mergeCell ref="K111:K112"/>
    <mergeCell ref="L111:L112"/>
    <mergeCell ref="M111:M112"/>
    <mergeCell ref="N111:N112"/>
    <mergeCell ref="O111:O112"/>
    <mergeCell ref="S109:S110"/>
    <mergeCell ref="T109:T110"/>
    <mergeCell ref="C111:C112"/>
    <mergeCell ref="D111:D112"/>
    <mergeCell ref="N103:N104"/>
    <mergeCell ref="O103:O104"/>
    <mergeCell ref="P103:P104"/>
    <mergeCell ref="E103:E104"/>
    <mergeCell ref="F103:F104"/>
    <mergeCell ref="G103:G104"/>
    <mergeCell ref="H103:H104"/>
    <mergeCell ref="I103:I104"/>
    <mergeCell ref="J103:J104"/>
    <mergeCell ref="T105:T106"/>
    <mergeCell ref="C107:C108"/>
    <mergeCell ref="D107:D108"/>
    <mergeCell ref="E107:E108"/>
    <mergeCell ref="F107:F108"/>
    <mergeCell ref="G107:G108"/>
    <mergeCell ref="H107:H108"/>
    <mergeCell ref="I107:I108"/>
    <mergeCell ref="J107:J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Q107:Q108"/>
    <mergeCell ref="R107:R108"/>
    <mergeCell ref="B97:B99"/>
    <mergeCell ref="B100:T100"/>
    <mergeCell ref="A101:A114"/>
    <mergeCell ref="B101:C101"/>
    <mergeCell ref="B102:C102"/>
    <mergeCell ref="B103:B108"/>
    <mergeCell ref="C103:C104"/>
    <mergeCell ref="D103:D104"/>
    <mergeCell ref="N95:N96"/>
    <mergeCell ref="O95:O96"/>
    <mergeCell ref="P95:P96"/>
    <mergeCell ref="Q95:Q96"/>
    <mergeCell ref="R95:R96"/>
    <mergeCell ref="S95:S96"/>
    <mergeCell ref="H95:H96"/>
    <mergeCell ref="I95:I96"/>
    <mergeCell ref="J95:J96"/>
    <mergeCell ref="K95:K96"/>
    <mergeCell ref="L95:L96"/>
    <mergeCell ref="M95:M96"/>
    <mergeCell ref="Q103:Q104"/>
    <mergeCell ref="R103:R104"/>
    <mergeCell ref="S103:S104"/>
    <mergeCell ref="T103:T104"/>
    <mergeCell ref="C105:C106"/>
    <mergeCell ref="D105:D106"/>
    <mergeCell ref="E105:E106"/>
    <mergeCell ref="F105:F106"/>
    <mergeCell ref="G105:G106"/>
    <mergeCell ref="K103:K104"/>
    <mergeCell ref="L103:L104"/>
    <mergeCell ref="M103:M104"/>
    <mergeCell ref="F95:F96"/>
    <mergeCell ref="G95:G96"/>
    <mergeCell ref="K93:K94"/>
    <mergeCell ref="L93:L94"/>
    <mergeCell ref="M93:M94"/>
    <mergeCell ref="N93:N94"/>
    <mergeCell ref="O93:O94"/>
    <mergeCell ref="P93:P94"/>
    <mergeCell ref="T91:T92"/>
    <mergeCell ref="C93:C94"/>
    <mergeCell ref="D93:D94"/>
    <mergeCell ref="E93:E94"/>
    <mergeCell ref="F93:F94"/>
    <mergeCell ref="G93:G94"/>
    <mergeCell ref="H93:H94"/>
    <mergeCell ref="I93:I94"/>
    <mergeCell ref="J93:J94"/>
    <mergeCell ref="N91:N92"/>
    <mergeCell ref="O91:O92"/>
    <mergeCell ref="P91:P92"/>
    <mergeCell ref="Q91:Q92"/>
    <mergeCell ref="R91:R92"/>
    <mergeCell ref="S91:S92"/>
    <mergeCell ref="H91:H92"/>
    <mergeCell ref="I91:I92"/>
    <mergeCell ref="T95:T96"/>
    <mergeCell ref="J91:J92"/>
    <mergeCell ref="K91:K92"/>
    <mergeCell ref="L91:L92"/>
    <mergeCell ref="M91:M92"/>
    <mergeCell ref="T85:T86"/>
    <mergeCell ref="B87:B89"/>
    <mergeCell ref="B91:B96"/>
    <mergeCell ref="C91:C92"/>
    <mergeCell ref="D91:D92"/>
    <mergeCell ref="E91:E92"/>
    <mergeCell ref="F91:F92"/>
    <mergeCell ref="G91:G92"/>
    <mergeCell ref="N85:N86"/>
    <mergeCell ref="O85:O86"/>
    <mergeCell ref="P85:P86"/>
    <mergeCell ref="Q85:Q86"/>
    <mergeCell ref="R85:R86"/>
    <mergeCell ref="S85:S86"/>
    <mergeCell ref="H85:H86"/>
    <mergeCell ref="I85:I86"/>
    <mergeCell ref="J85:J86"/>
    <mergeCell ref="K85:K86"/>
    <mergeCell ref="L85:L86"/>
    <mergeCell ref="M85:M86"/>
    <mergeCell ref="C85:C86"/>
    <mergeCell ref="D85:D86"/>
    <mergeCell ref="E85:E86"/>
    <mergeCell ref="F85:F86"/>
    <mergeCell ref="G85:G86"/>
    <mergeCell ref="Q93:Q94"/>
    <mergeCell ref="R93:R94"/>
    <mergeCell ref="S93:S94"/>
    <mergeCell ref="T93:T94"/>
    <mergeCell ref="C95:C96"/>
    <mergeCell ref="D95:D96"/>
    <mergeCell ref="E95:E96"/>
    <mergeCell ref="S83:S84"/>
    <mergeCell ref="T83:T84"/>
    <mergeCell ref="I83:I84"/>
    <mergeCell ref="J83:J84"/>
    <mergeCell ref="K83:K84"/>
    <mergeCell ref="L83:L84"/>
    <mergeCell ref="M83:M84"/>
    <mergeCell ref="N83:N84"/>
    <mergeCell ref="R81:R82"/>
    <mergeCell ref="S81:S82"/>
    <mergeCell ref="T81:T82"/>
    <mergeCell ref="C83:C84"/>
    <mergeCell ref="D83:D84"/>
    <mergeCell ref="E83:E84"/>
    <mergeCell ref="F83:F84"/>
    <mergeCell ref="G83:G84"/>
    <mergeCell ref="H83:H84"/>
    <mergeCell ref="L81:L82"/>
    <mergeCell ref="M81:M82"/>
    <mergeCell ref="N81:N82"/>
    <mergeCell ref="O81:O82"/>
    <mergeCell ref="P81:P82"/>
    <mergeCell ref="Q81:Q82"/>
    <mergeCell ref="F81:F82"/>
    <mergeCell ref="G81:G82"/>
    <mergeCell ref="H81:H82"/>
    <mergeCell ref="I81:I82"/>
    <mergeCell ref="J81:J82"/>
    <mergeCell ref="S72:S73"/>
    <mergeCell ref="H72:H73"/>
    <mergeCell ref="I72:I73"/>
    <mergeCell ref="J72:J73"/>
    <mergeCell ref="K72:K73"/>
    <mergeCell ref="L72:L73"/>
    <mergeCell ref="M72:M73"/>
    <mergeCell ref="K81:K82"/>
    <mergeCell ref="T76:T77"/>
    <mergeCell ref="B78:T78"/>
    <mergeCell ref="B79:T79"/>
    <mergeCell ref="A80:A99"/>
    <mergeCell ref="B81:B86"/>
    <mergeCell ref="C81:C82"/>
    <mergeCell ref="D81:D82"/>
    <mergeCell ref="E81:E82"/>
    <mergeCell ref="N76:N77"/>
    <mergeCell ref="O76:O77"/>
    <mergeCell ref="P76:P77"/>
    <mergeCell ref="Q76:Q77"/>
    <mergeCell ref="R76:R77"/>
    <mergeCell ref="S76:S77"/>
    <mergeCell ref="H76:H77"/>
    <mergeCell ref="I76:I77"/>
    <mergeCell ref="J76:J77"/>
    <mergeCell ref="K76:K77"/>
    <mergeCell ref="L76:L77"/>
    <mergeCell ref="M76:M77"/>
    <mergeCell ref="O83:O84"/>
    <mergeCell ref="P83:P84"/>
    <mergeCell ref="Q83:Q84"/>
    <mergeCell ref="R83:R84"/>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N72:N73"/>
    <mergeCell ref="O72:O73"/>
    <mergeCell ref="P72:P73"/>
    <mergeCell ref="Q72:Q73"/>
    <mergeCell ref="R72:R73"/>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S68:S69"/>
    <mergeCell ref="T68:T69"/>
    <mergeCell ref="T58:T59"/>
    <mergeCell ref="B60:C61"/>
    <mergeCell ref="E60:E61"/>
    <mergeCell ref="L58:L59"/>
    <mergeCell ref="M58:M59"/>
    <mergeCell ref="N58:N59"/>
    <mergeCell ref="O58:O59"/>
    <mergeCell ref="P58:P59"/>
    <mergeCell ref="Q58:Q59"/>
    <mergeCell ref="F58:F59"/>
    <mergeCell ref="G58:G59"/>
    <mergeCell ref="H58:H59"/>
    <mergeCell ref="I58:I59"/>
    <mergeCell ref="J58:J59"/>
    <mergeCell ref="K58:K59"/>
    <mergeCell ref="P66:P67"/>
    <mergeCell ref="Q66:Q67"/>
    <mergeCell ref="R66:R67"/>
    <mergeCell ref="S66:S67"/>
    <mergeCell ref="T66:T67"/>
    <mergeCell ref="B62:C63"/>
    <mergeCell ref="E62:E63"/>
    <mergeCell ref="I55:I56"/>
    <mergeCell ref="J55:J56"/>
    <mergeCell ref="N53:N54"/>
    <mergeCell ref="O53:O54"/>
    <mergeCell ref="P53:P54"/>
    <mergeCell ref="Q53:Q54"/>
    <mergeCell ref="R53:R54"/>
    <mergeCell ref="S53:S54"/>
    <mergeCell ref="H53:H54"/>
    <mergeCell ref="I53:I54"/>
    <mergeCell ref="I64:I65"/>
    <mergeCell ref="J64:J65"/>
    <mergeCell ref="K64:K65"/>
    <mergeCell ref="L64:L65"/>
    <mergeCell ref="B64:C65"/>
    <mergeCell ref="D64:D65"/>
    <mergeCell ref="E64:E65"/>
    <mergeCell ref="F64:F65"/>
    <mergeCell ref="R58:R59"/>
    <mergeCell ref="S58:S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B70:C70"/>
    <mergeCell ref="B80:C80"/>
    <mergeCell ref="B90:C9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N16:N17"/>
  </mergeCells>
  <pageMargins left="0.39370078740157483" right="3.937007874015748E-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2"/>
  <sheetViews>
    <sheetView zoomScaleNormal="100" workbookViewId="0">
      <selection activeCell="A2" sqref="A2:M2"/>
    </sheetView>
  </sheetViews>
  <sheetFormatPr defaultColWidth="9.109375" defaultRowHeight="10.199999999999999" x14ac:dyDescent="0.2"/>
  <cols>
    <col min="1" max="1" width="5.44140625" style="46" customWidth="1"/>
    <col min="2" max="2" width="24" style="46" customWidth="1"/>
    <col min="3" max="3" width="7.88671875" style="46" customWidth="1"/>
    <col min="4" max="4" width="6.44140625" style="46" customWidth="1"/>
    <col min="5" max="5" width="5.44140625" style="46" customWidth="1"/>
    <col min="6" max="6" width="4.88671875" style="46" customWidth="1"/>
    <col min="7" max="7" width="6" style="46" customWidth="1"/>
    <col min="8" max="8" width="5" style="46" customWidth="1"/>
    <col min="9" max="9" width="5.33203125" style="46" customWidth="1"/>
    <col min="10" max="10" width="6.109375" style="46" customWidth="1"/>
    <col min="11" max="11" width="5.5546875" style="46" customWidth="1"/>
    <col min="12" max="12" width="6.44140625" style="46" customWidth="1"/>
    <col min="13" max="13" width="5.5546875" style="46" customWidth="1"/>
    <col min="14" max="14" width="4.6640625" style="46" customWidth="1"/>
    <col min="15" max="15" width="5.33203125" style="46" customWidth="1"/>
    <col min="16" max="16" width="6.5546875" style="46" customWidth="1"/>
    <col min="17" max="17" width="5.6640625" style="46" customWidth="1"/>
    <col min="18" max="18" width="5.5546875" style="46" customWidth="1"/>
    <col min="19" max="19" width="6.5546875" style="46" customWidth="1"/>
    <col min="20" max="20" width="6.6640625" style="46" customWidth="1"/>
    <col min="21" max="16384" width="9.109375" style="46"/>
  </cols>
  <sheetData>
    <row r="1" spans="1:20" ht="15.6" x14ac:dyDescent="0.3">
      <c r="A1" s="4" t="s">
        <v>187</v>
      </c>
      <c r="B1" s="76"/>
      <c r="C1" s="76"/>
      <c r="D1" s="27"/>
      <c r="E1" s="77"/>
      <c r="F1" s="78"/>
      <c r="G1" s="78"/>
      <c r="H1" s="78"/>
      <c r="I1" s="78"/>
      <c r="T1" s="47"/>
    </row>
    <row r="2" spans="1:20" ht="15.6" x14ac:dyDescent="0.3">
      <c r="A2" s="379" t="s">
        <v>0</v>
      </c>
      <c r="B2" s="379"/>
      <c r="C2" s="379"/>
      <c r="D2" s="447"/>
      <c r="E2" s="448"/>
      <c r="F2" s="448"/>
      <c r="G2" s="366"/>
      <c r="H2" s="366"/>
      <c r="I2" s="366"/>
      <c r="J2" s="366"/>
      <c r="K2" s="366"/>
      <c r="L2" s="366"/>
      <c r="M2" s="366"/>
    </row>
    <row r="3" spans="1:20" ht="15.6" x14ac:dyDescent="0.3">
      <c r="A3" s="379" t="s">
        <v>164</v>
      </c>
      <c r="B3" s="379"/>
      <c r="C3" s="379"/>
      <c r="D3" s="447"/>
      <c r="E3" s="366"/>
      <c r="F3" s="366"/>
      <c r="G3" s="366"/>
      <c r="H3" s="366"/>
      <c r="I3" s="366"/>
      <c r="T3" s="47"/>
    </row>
    <row r="4" spans="1:20" ht="15.6" x14ac:dyDescent="0.3">
      <c r="A4" s="379" t="s">
        <v>103</v>
      </c>
      <c r="B4" s="379"/>
      <c r="C4" s="379"/>
      <c r="D4" s="37"/>
      <c r="E4" s="79"/>
      <c r="F4" s="78"/>
      <c r="G4" s="78"/>
      <c r="H4" s="78"/>
      <c r="I4" s="78"/>
      <c r="T4" s="47"/>
    </row>
    <row r="5" spans="1:20" ht="15.6" x14ac:dyDescent="0.3">
      <c r="A5" s="42"/>
      <c r="B5" s="42"/>
      <c r="C5" s="42"/>
      <c r="D5" s="30"/>
      <c r="E5" s="79"/>
      <c r="F5" s="28"/>
      <c r="G5" s="28"/>
      <c r="H5" s="28"/>
      <c r="I5" s="28"/>
      <c r="J5" s="48"/>
      <c r="K5" s="48"/>
      <c r="L5" s="48"/>
      <c r="M5" s="48"/>
      <c r="N5" s="48"/>
      <c r="O5" s="48"/>
      <c r="P5" s="48"/>
      <c r="Q5" s="48"/>
      <c r="R5" s="48"/>
      <c r="S5" s="48"/>
      <c r="T5" s="48"/>
    </row>
    <row r="6" spans="1:20" ht="15.6" x14ac:dyDescent="0.3">
      <c r="A6" s="76"/>
      <c r="B6" s="76"/>
      <c r="C6" s="76"/>
      <c r="D6" s="27"/>
      <c r="E6" s="77"/>
      <c r="F6" s="28"/>
      <c r="G6" s="28"/>
      <c r="H6" s="28"/>
      <c r="I6" s="28"/>
      <c r="J6" s="48"/>
      <c r="K6" s="48"/>
      <c r="L6" s="48"/>
      <c r="M6" s="48"/>
      <c r="N6" s="48"/>
      <c r="O6" s="48"/>
      <c r="P6" s="48"/>
      <c r="Q6" s="48"/>
      <c r="R6" s="48"/>
      <c r="S6" s="48"/>
      <c r="T6" s="48"/>
    </row>
    <row r="7" spans="1:20" ht="15.6" x14ac:dyDescent="0.3">
      <c r="A7" s="380" t="s">
        <v>2</v>
      </c>
      <c r="B7" s="380"/>
      <c r="C7" s="380"/>
      <c r="D7" s="380"/>
      <c r="E7" s="380"/>
      <c r="F7" s="380"/>
      <c r="G7" s="380"/>
      <c r="H7" s="380"/>
      <c r="I7" s="380"/>
    </row>
    <row r="8" spans="1:20" ht="15.6" x14ac:dyDescent="0.3">
      <c r="A8" s="380" t="s">
        <v>166</v>
      </c>
      <c r="B8" s="380"/>
      <c r="C8" s="380"/>
      <c r="D8" s="380"/>
      <c r="E8" s="380"/>
      <c r="F8" s="380"/>
      <c r="G8" s="380"/>
      <c r="H8" s="380"/>
      <c r="I8" s="380"/>
      <c r="J8" s="366"/>
      <c r="K8" s="366"/>
      <c r="L8" s="366"/>
      <c r="M8" s="366"/>
      <c r="N8" s="366"/>
      <c r="O8" s="366"/>
      <c r="P8" s="47"/>
      <c r="Q8" s="47"/>
      <c r="R8" s="47"/>
      <c r="S8" s="47"/>
      <c r="T8" s="47"/>
    </row>
    <row r="9" spans="1:20" ht="16.2" thickBot="1" x14ac:dyDescent="0.35">
      <c r="A9" s="27" t="s">
        <v>180</v>
      </c>
      <c r="B9" s="43"/>
      <c r="C9" s="43"/>
      <c r="D9" s="44"/>
      <c r="E9" s="45"/>
      <c r="F9" s="47"/>
      <c r="G9" s="47"/>
      <c r="H9" s="47"/>
      <c r="I9" s="47"/>
      <c r="J9" s="47"/>
      <c r="K9" s="47"/>
      <c r="L9" s="47"/>
      <c r="M9" s="47"/>
      <c r="N9" s="47"/>
      <c r="O9" s="47"/>
      <c r="P9" s="47"/>
      <c r="Q9" s="47"/>
      <c r="R9" s="47"/>
      <c r="S9" s="47"/>
      <c r="T9" s="47"/>
    </row>
    <row r="10" spans="1:20" ht="10.8" thickBot="1" x14ac:dyDescent="0.25">
      <c r="A10" s="80"/>
      <c r="B10" s="381"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19.8" thickBot="1" x14ac:dyDescent="0.25">
      <c r="A11" s="80"/>
      <c r="B11" s="382"/>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0.8" thickBot="1" x14ac:dyDescent="0.2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0.8" thickBot="1" x14ac:dyDescent="0.25">
      <c r="A13" s="83">
        <v>1.1000000000000001</v>
      </c>
      <c r="B13" s="372" t="s">
        <v>17</v>
      </c>
      <c r="C13" s="372"/>
      <c r="D13" s="372"/>
      <c r="E13" s="372"/>
      <c r="F13" s="372"/>
      <c r="G13" s="372"/>
      <c r="H13" s="372"/>
      <c r="I13" s="372"/>
      <c r="J13" s="372"/>
      <c r="K13" s="372"/>
      <c r="L13" s="372"/>
      <c r="M13" s="372"/>
      <c r="N13" s="372"/>
      <c r="O13" s="372"/>
      <c r="P13" s="372"/>
      <c r="Q13" s="372"/>
      <c r="R13" s="372"/>
      <c r="S13" s="372"/>
      <c r="T13" s="373"/>
    </row>
    <row r="14" spans="1:20" ht="10.8" thickBot="1" x14ac:dyDescent="0.25">
      <c r="A14" s="374"/>
      <c r="B14" s="375" t="s">
        <v>18</v>
      </c>
      <c r="C14" s="376" t="s">
        <v>19</v>
      </c>
      <c r="D14" s="377">
        <v>100</v>
      </c>
      <c r="E14" s="378" t="s">
        <v>20</v>
      </c>
      <c r="F14" s="377">
        <v>100</v>
      </c>
      <c r="G14" s="377">
        <v>100</v>
      </c>
      <c r="H14" s="377">
        <v>100</v>
      </c>
      <c r="I14" s="377">
        <v>100</v>
      </c>
      <c r="J14" s="377">
        <v>100</v>
      </c>
      <c r="K14" s="377">
        <v>100</v>
      </c>
      <c r="L14" s="377">
        <v>100</v>
      </c>
      <c r="M14" s="377">
        <v>100</v>
      </c>
      <c r="N14" s="377">
        <v>100</v>
      </c>
      <c r="O14" s="377">
        <v>100</v>
      </c>
      <c r="P14" s="377">
        <v>100</v>
      </c>
      <c r="Q14" s="377">
        <v>100</v>
      </c>
      <c r="R14" s="377">
        <v>100</v>
      </c>
      <c r="S14" s="377">
        <v>100</v>
      </c>
      <c r="T14" s="377">
        <v>100</v>
      </c>
    </row>
    <row r="15" spans="1:20" ht="10.8" thickBot="1" x14ac:dyDescent="0.25">
      <c r="A15" s="374"/>
      <c r="B15" s="375"/>
      <c r="C15" s="376"/>
      <c r="D15" s="377"/>
      <c r="E15" s="378"/>
      <c r="F15" s="377"/>
      <c r="G15" s="377"/>
      <c r="H15" s="377"/>
      <c r="I15" s="377"/>
      <c r="J15" s="377"/>
      <c r="K15" s="377"/>
      <c r="L15" s="377"/>
      <c r="M15" s="377"/>
      <c r="N15" s="377"/>
      <c r="O15" s="377"/>
      <c r="P15" s="377"/>
      <c r="Q15" s="377"/>
      <c r="R15" s="377"/>
      <c r="S15" s="377"/>
      <c r="T15" s="377"/>
    </row>
    <row r="16" spans="1:20" ht="10.8" thickBot="1" x14ac:dyDescent="0.25">
      <c r="A16" s="374"/>
      <c r="B16" s="375"/>
      <c r="C16" s="376" t="s">
        <v>21</v>
      </c>
      <c r="D16" s="377">
        <v>100</v>
      </c>
      <c r="E16" s="378" t="s">
        <v>20</v>
      </c>
      <c r="F16" s="377">
        <v>100</v>
      </c>
      <c r="G16" s="377">
        <v>100</v>
      </c>
      <c r="H16" s="377">
        <v>100</v>
      </c>
      <c r="I16" s="377">
        <v>100</v>
      </c>
      <c r="J16" s="377">
        <v>100</v>
      </c>
      <c r="K16" s="377">
        <v>100</v>
      </c>
      <c r="L16" s="377">
        <v>100</v>
      </c>
      <c r="M16" s="377">
        <v>100</v>
      </c>
      <c r="N16" s="377">
        <v>100</v>
      </c>
      <c r="O16" s="377">
        <v>100</v>
      </c>
      <c r="P16" s="377">
        <v>100</v>
      </c>
      <c r="Q16" s="377">
        <v>100</v>
      </c>
      <c r="R16" s="377">
        <v>100</v>
      </c>
      <c r="S16" s="377">
        <v>100</v>
      </c>
      <c r="T16" s="377">
        <v>100</v>
      </c>
    </row>
    <row r="17" spans="1:20" ht="10.8" thickBot="1" x14ac:dyDescent="0.25">
      <c r="A17" s="374"/>
      <c r="B17" s="375"/>
      <c r="C17" s="376"/>
      <c r="D17" s="377"/>
      <c r="E17" s="378"/>
      <c r="F17" s="377"/>
      <c r="G17" s="377"/>
      <c r="H17" s="377"/>
      <c r="I17" s="377"/>
      <c r="J17" s="377"/>
      <c r="K17" s="377"/>
      <c r="L17" s="377"/>
      <c r="M17" s="377"/>
      <c r="N17" s="377"/>
      <c r="O17" s="377"/>
      <c r="P17" s="377"/>
      <c r="Q17" s="377"/>
      <c r="R17" s="377"/>
      <c r="S17" s="377"/>
      <c r="T17" s="377"/>
    </row>
    <row r="18" spans="1:20" ht="10.8" thickBot="1" x14ac:dyDescent="0.25">
      <c r="A18" s="374"/>
      <c r="B18" s="375"/>
      <c r="C18" s="376" t="s">
        <v>22</v>
      </c>
      <c r="D18" s="377">
        <v>100</v>
      </c>
      <c r="E18" s="378" t="s">
        <v>20</v>
      </c>
      <c r="F18" s="377">
        <v>100</v>
      </c>
      <c r="G18" s="377">
        <v>100</v>
      </c>
      <c r="H18" s="377">
        <v>100</v>
      </c>
      <c r="I18" s="377">
        <v>100</v>
      </c>
      <c r="J18" s="377">
        <v>100</v>
      </c>
      <c r="K18" s="377">
        <v>100</v>
      </c>
      <c r="L18" s="377">
        <v>100</v>
      </c>
      <c r="M18" s="377">
        <v>100</v>
      </c>
      <c r="N18" s="377">
        <v>100</v>
      </c>
      <c r="O18" s="377">
        <v>100</v>
      </c>
      <c r="P18" s="377">
        <v>100</v>
      </c>
      <c r="Q18" s="377">
        <v>100</v>
      </c>
      <c r="R18" s="377">
        <v>100</v>
      </c>
      <c r="S18" s="377">
        <v>100</v>
      </c>
      <c r="T18" s="377">
        <v>100</v>
      </c>
    </row>
    <row r="19" spans="1:20" ht="6" customHeight="1" thickBot="1" x14ac:dyDescent="0.25">
      <c r="A19" s="374"/>
      <c r="B19" s="375"/>
      <c r="C19" s="376"/>
      <c r="D19" s="377"/>
      <c r="E19" s="378"/>
      <c r="F19" s="377"/>
      <c r="G19" s="377"/>
      <c r="H19" s="377"/>
      <c r="I19" s="377"/>
      <c r="J19" s="377"/>
      <c r="K19" s="377"/>
      <c r="L19" s="377"/>
      <c r="M19" s="377"/>
      <c r="N19" s="377"/>
      <c r="O19" s="377"/>
      <c r="P19" s="377"/>
      <c r="Q19" s="377"/>
      <c r="R19" s="377"/>
      <c r="S19" s="377"/>
      <c r="T19" s="377"/>
    </row>
    <row r="20" spans="1:20" ht="10.8" thickBot="1" x14ac:dyDescent="0.25">
      <c r="A20" s="374"/>
      <c r="B20" s="375" t="s">
        <v>23</v>
      </c>
      <c r="C20" s="376" t="s">
        <v>19</v>
      </c>
      <c r="D20" s="377">
        <v>100</v>
      </c>
      <c r="E20" s="378" t="s">
        <v>20</v>
      </c>
      <c r="F20" s="377">
        <v>100</v>
      </c>
      <c r="G20" s="377">
        <v>100</v>
      </c>
      <c r="H20" s="377">
        <v>100</v>
      </c>
      <c r="I20" s="377">
        <v>100</v>
      </c>
      <c r="J20" s="377">
        <v>100</v>
      </c>
      <c r="K20" s="377">
        <v>100</v>
      </c>
      <c r="L20" s="377">
        <v>100</v>
      </c>
      <c r="M20" s="377">
        <v>100</v>
      </c>
      <c r="N20" s="377">
        <v>100</v>
      </c>
      <c r="O20" s="377">
        <v>100</v>
      </c>
      <c r="P20" s="377">
        <v>100</v>
      </c>
      <c r="Q20" s="377">
        <v>100</v>
      </c>
      <c r="R20" s="377">
        <v>100</v>
      </c>
      <c r="S20" s="377">
        <v>100</v>
      </c>
      <c r="T20" s="377">
        <v>100</v>
      </c>
    </row>
    <row r="21" spans="1:20" ht="10.8" thickBot="1" x14ac:dyDescent="0.25">
      <c r="A21" s="374"/>
      <c r="B21" s="375"/>
      <c r="C21" s="376"/>
      <c r="D21" s="377"/>
      <c r="E21" s="378"/>
      <c r="F21" s="377"/>
      <c r="G21" s="377"/>
      <c r="H21" s="377"/>
      <c r="I21" s="377"/>
      <c r="J21" s="377"/>
      <c r="K21" s="377"/>
      <c r="L21" s="377"/>
      <c r="M21" s="377"/>
      <c r="N21" s="377"/>
      <c r="O21" s="377"/>
      <c r="P21" s="377"/>
      <c r="Q21" s="377"/>
      <c r="R21" s="377"/>
      <c r="S21" s="377"/>
      <c r="T21" s="377"/>
    </row>
    <row r="22" spans="1:20" ht="10.8" thickBot="1" x14ac:dyDescent="0.25">
      <c r="A22" s="374"/>
      <c r="B22" s="375"/>
      <c r="C22" s="376" t="s">
        <v>21</v>
      </c>
      <c r="D22" s="377">
        <v>100</v>
      </c>
      <c r="E22" s="378" t="s">
        <v>20</v>
      </c>
      <c r="F22" s="377">
        <v>100</v>
      </c>
      <c r="G22" s="377">
        <v>100</v>
      </c>
      <c r="H22" s="377">
        <v>100</v>
      </c>
      <c r="I22" s="377">
        <v>100</v>
      </c>
      <c r="J22" s="377">
        <v>100</v>
      </c>
      <c r="K22" s="377">
        <v>100</v>
      </c>
      <c r="L22" s="377">
        <v>100</v>
      </c>
      <c r="M22" s="377">
        <v>100</v>
      </c>
      <c r="N22" s="377">
        <v>100</v>
      </c>
      <c r="O22" s="377">
        <v>100</v>
      </c>
      <c r="P22" s="377">
        <v>100</v>
      </c>
      <c r="Q22" s="377">
        <v>100</v>
      </c>
      <c r="R22" s="377">
        <v>100</v>
      </c>
      <c r="S22" s="377">
        <v>100</v>
      </c>
      <c r="T22" s="377">
        <v>100</v>
      </c>
    </row>
    <row r="23" spans="1:20" ht="10.8" thickBot="1" x14ac:dyDescent="0.25">
      <c r="A23" s="374"/>
      <c r="B23" s="375"/>
      <c r="C23" s="376"/>
      <c r="D23" s="377"/>
      <c r="E23" s="378"/>
      <c r="F23" s="377"/>
      <c r="G23" s="377"/>
      <c r="H23" s="377"/>
      <c r="I23" s="377"/>
      <c r="J23" s="377"/>
      <c r="K23" s="377"/>
      <c r="L23" s="377"/>
      <c r="M23" s="377"/>
      <c r="N23" s="377"/>
      <c r="O23" s="377"/>
      <c r="P23" s="377"/>
      <c r="Q23" s="377"/>
      <c r="R23" s="377"/>
      <c r="S23" s="377"/>
      <c r="T23" s="377"/>
    </row>
    <row r="24" spans="1:20" ht="10.8" thickBot="1" x14ac:dyDescent="0.25">
      <c r="A24" s="374"/>
      <c r="B24" s="375"/>
      <c r="C24" s="376" t="s">
        <v>22</v>
      </c>
      <c r="D24" s="377">
        <v>100</v>
      </c>
      <c r="E24" s="378" t="s">
        <v>20</v>
      </c>
      <c r="F24" s="377">
        <v>100</v>
      </c>
      <c r="G24" s="377">
        <v>100</v>
      </c>
      <c r="H24" s="377">
        <v>100</v>
      </c>
      <c r="I24" s="377">
        <v>100</v>
      </c>
      <c r="J24" s="377">
        <v>100</v>
      </c>
      <c r="K24" s="377">
        <v>100</v>
      </c>
      <c r="L24" s="377">
        <v>100</v>
      </c>
      <c r="M24" s="377">
        <v>100</v>
      </c>
      <c r="N24" s="377">
        <v>100</v>
      </c>
      <c r="O24" s="377">
        <v>100</v>
      </c>
      <c r="P24" s="377">
        <v>100</v>
      </c>
      <c r="Q24" s="377">
        <v>100</v>
      </c>
      <c r="R24" s="377">
        <v>100</v>
      </c>
      <c r="S24" s="377">
        <v>100</v>
      </c>
      <c r="T24" s="377">
        <v>100</v>
      </c>
    </row>
    <row r="25" spans="1:20" ht="10.8" thickBot="1" x14ac:dyDescent="0.25">
      <c r="A25" s="374"/>
      <c r="B25" s="375"/>
      <c r="C25" s="376"/>
      <c r="D25" s="377"/>
      <c r="E25" s="378"/>
      <c r="F25" s="377"/>
      <c r="G25" s="377"/>
      <c r="H25" s="377"/>
      <c r="I25" s="377"/>
      <c r="J25" s="377"/>
      <c r="K25" s="377"/>
      <c r="L25" s="377"/>
      <c r="M25" s="377"/>
      <c r="N25" s="377"/>
      <c r="O25" s="377"/>
      <c r="P25" s="377"/>
      <c r="Q25" s="377"/>
      <c r="R25" s="377"/>
      <c r="S25" s="377"/>
      <c r="T25" s="377"/>
    </row>
    <row r="26" spans="1:20" ht="10.8" thickBot="1" x14ac:dyDescent="0.25">
      <c r="A26" s="374"/>
      <c r="B26" s="375" t="s">
        <v>24</v>
      </c>
      <c r="C26" s="376" t="s">
        <v>19</v>
      </c>
      <c r="D26" s="377">
        <v>100</v>
      </c>
      <c r="E26" s="378" t="s">
        <v>20</v>
      </c>
      <c r="F26" s="377">
        <v>100</v>
      </c>
      <c r="G26" s="377">
        <v>100</v>
      </c>
      <c r="H26" s="377">
        <v>100</v>
      </c>
      <c r="I26" s="377">
        <v>100</v>
      </c>
      <c r="J26" s="377">
        <v>100</v>
      </c>
      <c r="K26" s="377">
        <v>100</v>
      </c>
      <c r="L26" s="377">
        <v>100</v>
      </c>
      <c r="M26" s="377">
        <v>100</v>
      </c>
      <c r="N26" s="377">
        <v>100</v>
      </c>
      <c r="O26" s="377">
        <v>100</v>
      </c>
      <c r="P26" s="377">
        <v>100</v>
      </c>
      <c r="Q26" s="377">
        <v>100</v>
      </c>
      <c r="R26" s="377">
        <v>100</v>
      </c>
      <c r="S26" s="377">
        <v>100</v>
      </c>
      <c r="T26" s="377">
        <v>100</v>
      </c>
    </row>
    <row r="27" spans="1:20" ht="10.8" thickBot="1" x14ac:dyDescent="0.25">
      <c r="A27" s="374"/>
      <c r="B27" s="375"/>
      <c r="C27" s="376"/>
      <c r="D27" s="377"/>
      <c r="E27" s="378"/>
      <c r="F27" s="377"/>
      <c r="G27" s="377"/>
      <c r="H27" s="377"/>
      <c r="I27" s="377"/>
      <c r="J27" s="377"/>
      <c r="K27" s="377"/>
      <c r="L27" s="377"/>
      <c r="M27" s="377"/>
      <c r="N27" s="377"/>
      <c r="O27" s="377"/>
      <c r="P27" s="377"/>
      <c r="Q27" s="377"/>
      <c r="R27" s="377"/>
      <c r="S27" s="377"/>
      <c r="T27" s="377"/>
    </row>
    <row r="28" spans="1:20" ht="10.8" thickBot="1" x14ac:dyDescent="0.25">
      <c r="A28" s="374"/>
      <c r="B28" s="375"/>
      <c r="C28" s="376" t="s">
        <v>21</v>
      </c>
      <c r="D28" s="377">
        <v>100</v>
      </c>
      <c r="E28" s="378" t="s">
        <v>20</v>
      </c>
      <c r="F28" s="377">
        <v>100</v>
      </c>
      <c r="G28" s="377">
        <v>100</v>
      </c>
      <c r="H28" s="377">
        <v>100</v>
      </c>
      <c r="I28" s="377">
        <v>100</v>
      </c>
      <c r="J28" s="377">
        <v>100</v>
      </c>
      <c r="K28" s="377">
        <v>100</v>
      </c>
      <c r="L28" s="377">
        <v>100</v>
      </c>
      <c r="M28" s="377">
        <v>100</v>
      </c>
      <c r="N28" s="377">
        <v>100</v>
      </c>
      <c r="O28" s="377">
        <v>100</v>
      </c>
      <c r="P28" s="377">
        <v>100</v>
      </c>
      <c r="Q28" s="377">
        <v>100</v>
      </c>
      <c r="R28" s="377">
        <v>100</v>
      </c>
      <c r="S28" s="377">
        <v>100</v>
      </c>
      <c r="T28" s="377">
        <v>100</v>
      </c>
    </row>
    <row r="29" spans="1:20" ht="10.8" thickBot="1" x14ac:dyDescent="0.25">
      <c r="A29" s="374"/>
      <c r="B29" s="375"/>
      <c r="C29" s="376"/>
      <c r="D29" s="377"/>
      <c r="E29" s="378"/>
      <c r="F29" s="377"/>
      <c r="G29" s="377"/>
      <c r="H29" s="377"/>
      <c r="I29" s="377"/>
      <c r="J29" s="377"/>
      <c r="K29" s="377"/>
      <c r="L29" s="377"/>
      <c r="M29" s="377"/>
      <c r="N29" s="377"/>
      <c r="O29" s="377"/>
      <c r="P29" s="377"/>
      <c r="Q29" s="377"/>
      <c r="R29" s="377"/>
      <c r="S29" s="377"/>
      <c r="T29" s="377"/>
    </row>
    <row r="30" spans="1:20" ht="10.8" thickBot="1" x14ac:dyDescent="0.25">
      <c r="A30" s="374"/>
      <c r="B30" s="375"/>
      <c r="C30" s="376" t="s">
        <v>22</v>
      </c>
      <c r="D30" s="377">
        <v>100</v>
      </c>
      <c r="E30" s="378" t="s">
        <v>20</v>
      </c>
      <c r="F30" s="377">
        <v>100</v>
      </c>
      <c r="G30" s="377">
        <v>100</v>
      </c>
      <c r="H30" s="377">
        <v>100</v>
      </c>
      <c r="I30" s="377">
        <v>100</v>
      </c>
      <c r="J30" s="377">
        <v>100</v>
      </c>
      <c r="K30" s="377">
        <v>100</v>
      </c>
      <c r="L30" s="377">
        <v>100</v>
      </c>
      <c r="M30" s="377">
        <v>100</v>
      </c>
      <c r="N30" s="377">
        <v>100</v>
      </c>
      <c r="O30" s="377">
        <v>100</v>
      </c>
      <c r="P30" s="377">
        <v>100</v>
      </c>
      <c r="Q30" s="377">
        <v>100</v>
      </c>
      <c r="R30" s="377">
        <v>100</v>
      </c>
      <c r="S30" s="377">
        <v>100</v>
      </c>
      <c r="T30" s="377">
        <v>100</v>
      </c>
    </row>
    <row r="31" spans="1:20" ht="10.8" thickBot="1" x14ac:dyDescent="0.25">
      <c r="A31" s="374"/>
      <c r="B31" s="375"/>
      <c r="C31" s="376"/>
      <c r="D31" s="377"/>
      <c r="E31" s="378"/>
      <c r="F31" s="377"/>
      <c r="G31" s="377"/>
      <c r="H31" s="377"/>
      <c r="I31" s="377"/>
      <c r="J31" s="377"/>
      <c r="K31" s="377"/>
      <c r="L31" s="377"/>
      <c r="M31" s="377"/>
      <c r="N31" s="377"/>
      <c r="O31" s="377"/>
      <c r="P31" s="377"/>
      <c r="Q31" s="377"/>
      <c r="R31" s="377"/>
      <c r="S31" s="377"/>
      <c r="T31" s="377"/>
    </row>
    <row r="32" spans="1:20" ht="10.8" thickBot="1" x14ac:dyDescent="0.25">
      <c r="A32" s="374"/>
      <c r="B32" s="385" t="s">
        <v>25</v>
      </c>
      <c r="C32" s="376" t="s">
        <v>26</v>
      </c>
      <c r="D32" s="377">
        <v>90</v>
      </c>
      <c r="E32" s="378" t="s">
        <v>20</v>
      </c>
      <c r="F32" s="377">
        <v>90</v>
      </c>
      <c r="G32" s="377">
        <v>90</v>
      </c>
      <c r="H32" s="377">
        <v>90</v>
      </c>
      <c r="I32" s="377">
        <v>90</v>
      </c>
      <c r="J32" s="377">
        <v>90</v>
      </c>
      <c r="K32" s="377">
        <v>90</v>
      </c>
      <c r="L32" s="377">
        <v>90</v>
      </c>
      <c r="M32" s="377">
        <v>90</v>
      </c>
      <c r="N32" s="377">
        <v>90</v>
      </c>
      <c r="O32" s="377">
        <v>90</v>
      </c>
      <c r="P32" s="377">
        <v>90</v>
      </c>
      <c r="Q32" s="377">
        <v>90</v>
      </c>
      <c r="R32" s="377">
        <v>90</v>
      </c>
      <c r="S32" s="377">
        <v>90</v>
      </c>
      <c r="T32" s="377">
        <v>90</v>
      </c>
    </row>
    <row r="33" spans="1:20" ht="10.8" thickBot="1" x14ac:dyDescent="0.25">
      <c r="A33" s="374"/>
      <c r="B33" s="385"/>
      <c r="C33" s="376"/>
      <c r="D33" s="377"/>
      <c r="E33" s="378"/>
      <c r="F33" s="377"/>
      <c r="G33" s="377"/>
      <c r="H33" s="377"/>
      <c r="I33" s="377"/>
      <c r="J33" s="377"/>
      <c r="K33" s="377"/>
      <c r="L33" s="377"/>
      <c r="M33" s="377"/>
      <c r="N33" s="377"/>
      <c r="O33" s="377"/>
      <c r="P33" s="377"/>
      <c r="Q33" s="377"/>
      <c r="R33" s="377"/>
      <c r="S33" s="377"/>
      <c r="T33" s="377"/>
    </row>
    <row r="34" spans="1:20" ht="10.8" thickBot="1" x14ac:dyDescent="0.25">
      <c r="A34" s="374"/>
      <c r="B34" s="385"/>
      <c r="C34" s="376" t="s">
        <v>27</v>
      </c>
      <c r="D34" s="377">
        <v>10</v>
      </c>
      <c r="E34" s="378" t="s">
        <v>20</v>
      </c>
      <c r="F34" s="377">
        <v>10</v>
      </c>
      <c r="G34" s="377">
        <v>10</v>
      </c>
      <c r="H34" s="377">
        <v>10</v>
      </c>
      <c r="I34" s="377">
        <v>10</v>
      </c>
      <c r="J34" s="377">
        <v>10</v>
      </c>
      <c r="K34" s="377">
        <v>10</v>
      </c>
      <c r="L34" s="377">
        <v>10</v>
      </c>
      <c r="M34" s="377">
        <v>10</v>
      </c>
      <c r="N34" s="377">
        <v>10</v>
      </c>
      <c r="O34" s="377">
        <v>10</v>
      </c>
      <c r="P34" s="377">
        <v>10</v>
      </c>
      <c r="Q34" s="377">
        <v>10</v>
      </c>
      <c r="R34" s="377">
        <v>10</v>
      </c>
      <c r="S34" s="377">
        <v>10</v>
      </c>
      <c r="T34" s="377">
        <v>10</v>
      </c>
    </row>
    <row r="35" spans="1:20" ht="10.8" thickBot="1" x14ac:dyDescent="0.25">
      <c r="A35" s="374"/>
      <c r="B35" s="385"/>
      <c r="C35" s="376"/>
      <c r="D35" s="377"/>
      <c r="E35" s="378"/>
      <c r="F35" s="377"/>
      <c r="G35" s="377"/>
      <c r="H35" s="377"/>
      <c r="I35" s="377"/>
      <c r="J35" s="377"/>
      <c r="K35" s="377"/>
      <c r="L35" s="377"/>
      <c r="M35" s="377"/>
      <c r="N35" s="377"/>
      <c r="O35" s="377"/>
      <c r="P35" s="377"/>
      <c r="Q35" s="377"/>
      <c r="R35" s="377"/>
      <c r="S35" s="377"/>
      <c r="T35" s="377"/>
    </row>
    <row r="36" spans="1:20" ht="10.8" thickBot="1" x14ac:dyDescent="0.25">
      <c r="A36" s="374"/>
      <c r="B36" s="385"/>
      <c r="C36" s="376" t="s">
        <v>28</v>
      </c>
      <c r="D36" s="377">
        <v>0</v>
      </c>
      <c r="E36" s="378" t="s">
        <v>20</v>
      </c>
      <c r="F36" s="377">
        <v>0</v>
      </c>
      <c r="G36" s="377">
        <v>0</v>
      </c>
      <c r="H36" s="377">
        <v>0</v>
      </c>
      <c r="I36" s="377">
        <v>0</v>
      </c>
      <c r="J36" s="377">
        <v>0</v>
      </c>
      <c r="K36" s="377">
        <v>0</v>
      </c>
      <c r="L36" s="377">
        <v>0</v>
      </c>
      <c r="M36" s="377">
        <v>0</v>
      </c>
      <c r="N36" s="377">
        <v>0</v>
      </c>
      <c r="O36" s="377">
        <v>0</v>
      </c>
      <c r="P36" s="377">
        <v>0</v>
      </c>
      <c r="Q36" s="377">
        <v>0</v>
      </c>
      <c r="R36" s="377">
        <v>0</v>
      </c>
      <c r="S36" s="377">
        <v>0</v>
      </c>
      <c r="T36" s="377">
        <v>0</v>
      </c>
    </row>
    <row r="37" spans="1:20" ht="18.75" customHeight="1" thickBot="1" x14ac:dyDescent="0.25">
      <c r="A37" s="374"/>
      <c r="B37" s="385"/>
      <c r="C37" s="376"/>
      <c r="D37" s="377"/>
      <c r="E37" s="378"/>
      <c r="F37" s="377"/>
      <c r="G37" s="377"/>
      <c r="H37" s="377"/>
      <c r="I37" s="377"/>
      <c r="J37" s="377"/>
      <c r="K37" s="377"/>
      <c r="L37" s="377"/>
      <c r="M37" s="377"/>
      <c r="N37" s="377"/>
      <c r="O37" s="377"/>
      <c r="P37" s="377"/>
      <c r="Q37" s="377"/>
      <c r="R37" s="377"/>
      <c r="S37" s="377"/>
      <c r="T37" s="377"/>
    </row>
    <row r="38" spans="1:20" ht="10.8" thickBot="1" x14ac:dyDescent="0.25">
      <c r="A38" s="92">
        <v>1.2</v>
      </c>
      <c r="B38" s="386" t="s">
        <v>29</v>
      </c>
      <c r="C38" s="386"/>
      <c r="D38" s="386"/>
      <c r="E38" s="386"/>
      <c r="F38" s="386"/>
      <c r="G38" s="386"/>
      <c r="H38" s="386"/>
      <c r="I38" s="386"/>
      <c r="J38" s="386"/>
      <c r="K38" s="386"/>
      <c r="L38" s="386"/>
      <c r="M38" s="386"/>
      <c r="N38" s="386"/>
      <c r="O38" s="386"/>
      <c r="P38" s="386"/>
      <c r="Q38" s="386"/>
      <c r="R38" s="386"/>
      <c r="S38" s="386"/>
      <c r="T38" s="386"/>
    </row>
    <row r="39" spans="1:20" ht="10.8" thickBot="1" x14ac:dyDescent="0.25">
      <c r="A39" s="374"/>
      <c r="B39" s="375" t="s">
        <v>30</v>
      </c>
      <c r="C39" s="375" t="s">
        <v>19</v>
      </c>
      <c r="D39" s="377">
        <v>100</v>
      </c>
      <c r="E39" s="378" t="s">
        <v>20</v>
      </c>
      <c r="F39" s="377">
        <v>100</v>
      </c>
      <c r="G39" s="377">
        <v>100</v>
      </c>
      <c r="H39" s="377">
        <v>100</v>
      </c>
      <c r="I39" s="377">
        <v>100</v>
      </c>
      <c r="J39" s="377">
        <v>100</v>
      </c>
      <c r="K39" s="377">
        <v>100</v>
      </c>
      <c r="L39" s="377">
        <v>100</v>
      </c>
      <c r="M39" s="377">
        <v>100</v>
      </c>
      <c r="N39" s="377">
        <v>100</v>
      </c>
      <c r="O39" s="377">
        <v>100</v>
      </c>
      <c r="P39" s="377">
        <v>100</v>
      </c>
      <c r="Q39" s="377">
        <v>100</v>
      </c>
      <c r="R39" s="377">
        <v>100</v>
      </c>
      <c r="S39" s="377">
        <v>100</v>
      </c>
      <c r="T39" s="377">
        <v>100</v>
      </c>
    </row>
    <row r="40" spans="1:20" ht="10.8" thickBot="1" x14ac:dyDescent="0.25">
      <c r="A40" s="374"/>
      <c r="B40" s="375"/>
      <c r="C40" s="375"/>
      <c r="D40" s="377"/>
      <c r="E40" s="378"/>
      <c r="F40" s="377"/>
      <c r="G40" s="377"/>
      <c r="H40" s="377"/>
      <c r="I40" s="377"/>
      <c r="J40" s="377"/>
      <c r="K40" s="377"/>
      <c r="L40" s="377"/>
      <c r="M40" s="377"/>
      <c r="N40" s="377"/>
      <c r="O40" s="377"/>
      <c r="P40" s="377"/>
      <c r="Q40" s="377"/>
      <c r="R40" s="377"/>
      <c r="S40" s="377"/>
      <c r="T40" s="377"/>
    </row>
    <row r="41" spans="1:20" ht="10.8" thickBot="1" x14ac:dyDescent="0.25">
      <c r="A41" s="374"/>
      <c r="B41" s="375"/>
      <c r="C41" s="375" t="s">
        <v>21</v>
      </c>
      <c r="D41" s="377">
        <v>100</v>
      </c>
      <c r="E41" s="378" t="s">
        <v>20</v>
      </c>
      <c r="F41" s="377">
        <v>100</v>
      </c>
      <c r="G41" s="377">
        <v>100</v>
      </c>
      <c r="H41" s="377">
        <v>100</v>
      </c>
      <c r="I41" s="377">
        <v>100</v>
      </c>
      <c r="J41" s="377">
        <v>100</v>
      </c>
      <c r="K41" s="377">
        <v>100</v>
      </c>
      <c r="L41" s="377">
        <v>100</v>
      </c>
      <c r="M41" s="377">
        <v>100</v>
      </c>
      <c r="N41" s="377">
        <v>100</v>
      </c>
      <c r="O41" s="377">
        <v>100</v>
      </c>
      <c r="P41" s="377">
        <v>100</v>
      </c>
      <c r="Q41" s="377">
        <v>100</v>
      </c>
      <c r="R41" s="377">
        <v>100</v>
      </c>
      <c r="S41" s="377">
        <v>100</v>
      </c>
      <c r="T41" s="377">
        <v>100</v>
      </c>
    </row>
    <row r="42" spans="1:20" ht="10.8" thickBot="1" x14ac:dyDescent="0.25">
      <c r="A42" s="374"/>
      <c r="B42" s="375"/>
      <c r="C42" s="375"/>
      <c r="D42" s="377"/>
      <c r="E42" s="378"/>
      <c r="F42" s="377"/>
      <c r="G42" s="377"/>
      <c r="H42" s="377"/>
      <c r="I42" s="377"/>
      <c r="J42" s="377"/>
      <c r="K42" s="377"/>
      <c r="L42" s="377"/>
      <c r="M42" s="377"/>
      <c r="N42" s="377"/>
      <c r="O42" s="377"/>
      <c r="P42" s="377"/>
      <c r="Q42" s="377"/>
      <c r="R42" s="377"/>
      <c r="S42" s="377"/>
      <c r="T42" s="377"/>
    </row>
    <row r="43" spans="1:20" ht="10.8" thickBot="1" x14ac:dyDescent="0.25">
      <c r="A43" s="374"/>
      <c r="B43" s="375"/>
      <c r="C43" s="375" t="s">
        <v>22</v>
      </c>
      <c r="D43" s="377">
        <v>100</v>
      </c>
      <c r="E43" s="378" t="s">
        <v>20</v>
      </c>
      <c r="F43" s="377">
        <v>100</v>
      </c>
      <c r="G43" s="377">
        <v>100</v>
      </c>
      <c r="H43" s="377">
        <v>100</v>
      </c>
      <c r="I43" s="377">
        <v>100</v>
      </c>
      <c r="J43" s="377">
        <v>100</v>
      </c>
      <c r="K43" s="377">
        <v>100</v>
      </c>
      <c r="L43" s="377">
        <v>100</v>
      </c>
      <c r="M43" s="377">
        <v>100</v>
      </c>
      <c r="N43" s="377">
        <v>100</v>
      </c>
      <c r="O43" s="377">
        <v>100</v>
      </c>
      <c r="P43" s="377">
        <v>100</v>
      </c>
      <c r="Q43" s="377">
        <v>100</v>
      </c>
      <c r="R43" s="377">
        <v>100</v>
      </c>
      <c r="S43" s="377">
        <v>100</v>
      </c>
      <c r="T43" s="377">
        <v>100</v>
      </c>
    </row>
    <row r="44" spans="1:20" ht="10.8" thickBot="1" x14ac:dyDescent="0.25">
      <c r="A44" s="374"/>
      <c r="B44" s="375"/>
      <c r="C44" s="375"/>
      <c r="D44" s="377"/>
      <c r="E44" s="378"/>
      <c r="F44" s="377"/>
      <c r="G44" s="377"/>
      <c r="H44" s="377"/>
      <c r="I44" s="377"/>
      <c r="J44" s="377"/>
      <c r="K44" s="377"/>
      <c r="L44" s="377"/>
      <c r="M44" s="377"/>
      <c r="N44" s="377"/>
      <c r="O44" s="377"/>
      <c r="P44" s="377"/>
      <c r="Q44" s="377"/>
      <c r="R44" s="377"/>
      <c r="S44" s="377"/>
      <c r="T44" s="377"/>
    </row>
    <row r="45" spans="1:20" ht="10.8" thickBot="1" x14ac:dyDescent="0.25">
      <c r="A45" s="374"/>
      <c r="B45" s="375" t="s">
        <v>31</v>
      </c>
      <c r="C45" s="375" t="s">
        <v>19</v>
      </c>
      <c r="D45" s="377">
        <v>100</v>
      </c>
      <c r="E45" s="378" t="s">
        <v>20</v>
      </c>
      <c r="F45" s="377">
        <v>100</v>
      </c>
      <c r="G45" s="377">
        <v>100</v>
      </c>
      <c r="H45" s="377">
        <v>100</v>
      </c>
      <c r="I45" s="377">
        <v>100</v>
      </c>
      <c r="J45" s="377">
        <v>100</v>
      </c>
      <c r="K45" s="377">
        <v>100</v>
      </c>
      <c r="L45" s="377">
        <v>100</v>
      </c>
      <c r="M45" s="377">
        <v>100</v>
      </c>
      <c r="N45" s="377">
        <v>100</v>
      </c>
      <c r="O45" s="377">
        <v>100</v>
      </c>
      <c r="P45" s="377">
        <v>100</v>
      </c>
      <c r="Q45" s="377">
        <v>100</v>
      </c>
      <c r="R45" s="377">
        <v>100</v>
      </c>
      <c r="S45" s="377">
        <v>100</v>
      </c>
      <c r="T45" s="377">
        <v>100</v>
      </c>
    </row>
    <row r="46" spans="1:20" ht="10.8" thickBot="1" x14ac:dyDescent="0.25">
      <c r="A46" s="374"/>
      <c r="B46" s="375"/>
      <c r="C46" s="375"/>
      <c r="D46" s="377"/>
      <c r="E46" s="378"/>
      <c r="F46" s="377"/>
      <c r="G46" s="377"/>
      <c r="H46" s="377"/>
      <c r="I46" s="377"/>
      <c r="J46" s="377"/>
      <c r="K46" s="377"/>
      <c r="L46" s="377"/>
      <c r="M46" s="377"/>
      <c r="N46" s="377"/>
      <c r="O46" s="377"/>
      <c r="P46" s="377"/>
      <c r="Q46" s="377"/>
      <c r="R46" s="377"/>
      <c r="S46" s="377"/>
      <c r="T46" s="377"/>
    </row>
    <row r="47" spans="1:20" ht="10.8" thickBot="1" x14ac:dyDescent="0.25">
      <c r="A47" s="374"/>
      <c r="B47" s="375"/>
      <c r="C47" s="375" t="s">
        <v>21</v>
      </c>
      <c r="D47" s="377">
        <v>100</v>
      </c>
      <c r="E47" s="378" t="s">
        <v>20</v>
      </c>
      <c r="F47" s="377">
        <v>100</v>
      </c>
      <c r="G47" s="377">
        <v>100</v>
      </c>
      <c r="H47" s="377">
        <v>100</v>
      </c>
      <c r="I47" s="377">
        <v>100</v>
      </c>
      <c r="J47" s="377">
        <v>100</v>
      </c>
      <c r="K47" s="377">
        <v>100</v>
      </c>
      <c r="L47" s="377">
        <v>100</v>
      </c>
      <c r="M47" s="377">
        <v>100</v>
      </c>
      <c r="N47" s="377">
        <v>100</v>
      </c>
      <c r="O47" s="377">
        <v>100</v>
      </c>
      <c r="P47" s="377">
        <v>100</v>
      </c>
      <c r="Q47" s="377">
        <v>100</v>
      </c>
      <c r="R47" s="377">
        <v>100</v>
      </c>
      <c r="S47" s="377">
        <v>100</v>
      </c>
      <c r="T47" s="377">
        <v>100</v>
      </c>
    </row>
    <row r="48" spans="1:20" ht="10.8" thickBot="1" x14ac:dyDescent="0.25">
      <c r="A48" s="374"/>
      <c r="B48" s="375"/>
      <c r="C48" s="375"/>
      <c r="D48" s="377"/>
      <c r="E48" s="378"/>
      <c r="F48" s="377"/>
      <c r="G48" s="377"/>
      <c r="H48" s="377"/>
      <c r="I48" s="377"/>
      <c r="J48" s="377"/>
      <c r="K48" s="377"/>
      <c r="L48" s="377"/>
      <c r="M48" s="377"/>
      <c r="N48" s="377"/>
      <c r="O48" s="377"/>
      <c r="P48" s="377"/>
      <c r="Q48" s="377"/>
      <c r="R48" s="377"/>
      <c r="S48" s="377"/>
      <c r="T48" s="377"/>
    </row>
    <row r="49" spans="1:20" ht="10.8" thickBot="1" x14ac:dyDescent="0.25">
      <c r="A49" s="374"/>
      <c r="B49" s="375"/>
      <c r="C49" s="375" t="s">
        <v>22</v>
      </c>
      <c r="D49" s="377">
        <v>100</v>
      </c>
      <c r="E49" s="378" t="s">
        <v>20</v>
      </c>
      <c r="F49" s="377">
        <v>100</v>
      </c>
      <c r="G49" s="377">
        <v>100</v>
      </c>
      <c r="H49" s="377">
        <v>100</v>
      </c>
      <c r="I49" s="377">
        <v>100</v>
      </c>
      <c r="J49" s="377">
        <v>100</v>
      </c>
      <c r="K49" s="377">
        <v>100</v>
      </c>
      <c r="L49" s="377">
        <v>100</v>
      </c>
      <c r="M49" s="377">
        <v>100</v>
      </c>
      <c r="N49" s="377">
        <v>100</v>
      </c>
      <c r="O49" s="377">
        <v>100</v>
      </c>
      <c r="P49" s="377">
        <v>100</v>
      </c>
      <c r="Q49" s="377">
        <v>100</v>
      </c>
      <c r="R49" s="377">
        <v>100</v>
      </c>
      <c r="S49" s="377">
        <v>100</v>
      </c>
      <c r="T49" s="377">
        <v>100</v>
      </c>
    </row>
    <row r="50" spans="1:20" ht="10.8" thickBot="1" x14ac:dyDescent="0.25">
      <c r="A50" s="374"/>
      <c r="B50" s="375"/>
      <c r="C50" s="375"/>
      <c r="D50" s="377"/>
      <c r="E50" s="378"/>
      <c r="F50" s="377"/>
      <c r="G50" s="377"/>
      <c r="H50" s="377"/>
      <c r="I50" s="377"/>
      <c r="J50" s="377"/>
      <c r="K50" s="377"/>
      <c r="L50" s="377"/>
      <c r="M50" s="377"/>
      <c r="N50" s="377"/>
      <c r="O50" s="377"/>
      <c r="P50" s="377"/>
      <c r="Q50" s="377"/>
      <c r="R50" s="377"/>
      <c r="S50" s="377"/>
      <c r="T50" s="377"/>
    </row>
    <row r="51" spans="1:20" ht="10.8" thickBot="1" x14ac:dyDescent="0.25">
      <c r="A51" s="374"/>
      <c r="B51" s="375" t="s">
        <v>32</v>
      </c>
      <c r="C51" s="387" t="s">
        <v>19</v>
      </c>
      <c r="D51" s="377">
        <v>100</v>
      </c>
      <c r="E51" s="378" t="s">
        <v>20</v>
      </c>
      <c r="F51" s="377">
        <v>100</v>
      </c>
      <c r="G51" s="377">
        <v>100</v>
      </c>
      <c r="H51" s="377">
        <v>100</v>
      </c>
      <c r="I51" s="377">
        <v>100</v>
      </c>
      <c r="J51" s="377">
        <v>100</v>
      </c>
      <c r="K51" s="377">
        <v>100</v>
      </c>
      <c r="L51" s="377">
        <v>100</v>
      </c>
      <c r="M51" s="377">
        <v>100</v>
      </c>
      <c r="N51" s="377">
        <v>100</v>
      </c>
      <c r="O51" s="377">
        <v>100</v>
      </c>
      <c r="P51" s="377">
        <v>100</v>
      </c>
      <c r="Q51" s="377">
        <v>100</v>
      </c>
      <c r="R51" s="377">
        <v>100</v>
      </c>
      <c r="S51" s="377">
        <v>100</v>
      </c>
      <c r="T51" s="377">
        <v>100</v>
      </c>
    </row>
    <row r="52" spans="1:20" ht="10.8" thickBot="1" x14ac:dyDescent="0.25">
      <c r="A52" s="374"/>
      <c r="B52" s="375"/>
      <c r="C52" s="387"/>
      <c r="D52" s="377"/>
      <c r="E52" s="378"/>
      <c r="F52" s="377"/>
      <c r="G52" s="377"/>
      <c r="H52" s="377"/>
      <c r="I52" s="377"/>
      <c r="J52" s="377"/>
      <c r="K52" s="377"/>
      <c r="L52" s="377"/>
      <c r="M52" s="377"/>
      <c r="N52" s="377"/>
      <c r="O52" s="377"/>
      <c r="P52" s="377"/>
      <c r="Q52" s="377"/>
      <c r="R52" s="377"/>
      <c r="S52" s="377"/>
      <c r="T52" s="377"/>
    </row>
    <row r="53" spans="1:20" ht="10.8" thickBot="1" x14ac:dyDescent="0.25">
      <c r="A53" s="374"/>
      <c r="B53" s="375"/>
      <c r="C53" s="387" t="s">
        <v>21</v>
      </c>
      <c r="D53" s="377">
        <v>100</v>
      </c>
      <c r="E53" s="378" t="s">
        <v>20</v>
      </c>
      <c r="F53" s="377">
        <v>100</v>
      </c>
      <c r="G53" s="377">
        <v>100</v>
      </c>
      <c r="H53" s="377">
        <v>100</v>
      </c>
      <c r="I53" s="377">
        <v>100</v>
      </c>
      <c r="J53" s="377">
        <v>100</v>
      </c>
      <c r="K53" s="377">
        <v>100</v>
      </c>
      <c r="L53" s="377">
        <v>100</v>
      </c>
      <c r="M53" s="377">
        <v>100</v>
      </c>
      <c r="N53" s="377">
        <v>100</v>
      </c>
      <c r="O53" s="377">
        <v>100</v>
      </c>
      <c r="P53" s="377">
        <v>100</v>
      </c>
      <c r="Q53" s="377">
        <v>100</v>
      </c>
      <c r="R53" s="377">
        <v>100</v>
      </c>
      <c r="S53" s="377">
        <v>100</v>
      </c>
      <c r="T53" s="377">
        <v>100</v>
      </c>
    </row>
    <row r="54" spans="1:20" ht="10.8" thickBot="1" x14ac:dyDescent="0.25">
      <c r="A54" s="374"/>
      <c r="B54" s="375"/>
      <c r="C54" s="387"/>
      <c r="D54" s="377"/>
      <c r="E54" s="378"/>
      <c r="F54" s="377"/>
      <c r="G54" s="377"/>
      <c r="H54" s="377"/>
      <c r="I54" s="377"/>
      <c r="J54" s="377"/>
      <c r="K54" s="377"/>
      <c r="L54" s="377"/>
      <c r="M54" s="377"/>
      <c r="N54" s="377"/>
      <c r="O54" s="377"/>
      <c r="P54" s="377"/>
      <c r="Q54" s="377"/>
      <c r="R54" s="377"/>
      <c r="S54" s="377"/>
      <c r="T54" s="377"/>
    </row>
    <row r="55" spans="1:20" ht="10.8" thickBot="1" x14ac:dyDescent="0.25">
      <c r="A55" s="374"/>
      <c r="B55" s="375"/>
      <c r="C55" s="387" t="s">
        <v>22</v>
      </c>
      <c r="D55" s="377">
        <v>100</v>
      </c>
      <c r="E55" s="378" t="s">
        <v>20</v>
      </c>
      <c r="F55" s="377">
        <v>100</v>
      </c>
      <c r="G55" s="377">
        <v>100</v>
      </c>
      <c r="H55" s="377">
        <v>100</v>
      </c>
      <c r="I55" s="377">
        <v>100</v>
      </c>
      <c r="J55" s="377">
        <v>100</v>
      </c>
      <c r="K55" s="377">
        <v>100</v>
      </c>
      <c r="L55" s="377">
        <v>100</v>
      </c>
      <c r="M55" s="377">
        <v>100</v>
      </c>
      <c r="N55" s="377">
        <v>100</v>
      </c>
      <c r="O55" s="377">
        <v>100</v>
      </c>
      <c r="P55" s="377">
        <v>100</v>
      </c>
      <c r="Q55" s="377">
        <v>100</v>
      </c>
      <c r="R55" s="377">
        <v>100</v>
      </c>
      <c r="S55" s="377">
        <v>100</v>
      </c>
      <c r="T55" s="377">
        <v>100</v>
      </c>
    </row>
    <row r="56" spans="1:20" ht="10.8" thickBot="1" x14ac:dyDescent="0.25">
      <c r="A56" s="374"/>
      <c r="B56" s="375"/>
      <c r="C56" s="387"/>
      <c r="D56" s="377"/>
      <c r="E56" s="378"/>
      <c r="F56" s="377"/>
      <c r="G56" s="377"/>
      <c r="H56" s="377"/>
      <c r="I56" s="377"/>
      <c r="J56" s="377"/>
      <c r="K56" s="377"/>
      <c r="L56" s="377"/>
      <c r="M56" s="377"/>
      <c r="N56" s="377"/>
      <c r="O56" s="377"/>
      <c r="P56" s="377"/>
      <c r="Q56" s="377"/>
      <c r="R56" s="377"/>
      <c r="S56" s="377"/>
      <c r="T56" s="377"/>
    </row>
    <row r="57" spans="1:20" ht="10.8" thickBot="1" x14ac:dyDescent="0.25">
      <c r="A57" s="84">
        <v>1.3</v>
      </c>
      <c r="B57" s="390" t="s">
        <v>33</v>
      </c>
      <c r="C57" s="391"/>
      <c r="D57" s="391"/>
      <c r="E57" s="391"/>
      <c r="F57" s="391"/>
      <c r="G57" s="391"/>
      <c r="H57" s="391"/>
      <c r="I57" s="391"/>
      <c r="J57" s="391"/>
      <c r="K57" s="391"/>
      <c r="L57" s="391"/>
      <c r="M57" s="391"/>
      <c r="N57" s="391"/>
      <c r="O57" s="391"/>
      <c r="P57" s="391"/>
      <c r="Q57" s="391"/>
      <c r="R57" s="391"/>
      <c r="S57" s="391"/>
      <c r="T57" s="392"/>
    </row>
    <row r="58" spans="1:20" ht="10.8" thickBot="1" x14ac:dyDescent="0.25">
      <c r="A58" s="374"/>
      <c r="B58" s="375" t="s">
        <v>34</v>
      </c>
      <c r="C58" s="375"/>
      <c r="D58" s="377">
        <v>100</v>
      </c>
      <c r="E58" s="378" t="s">
        <v>20</v>
      </c>
      <c r="F58" s="377">
        <v>100</v>
      </c>
      <c r="G58" s="377">
        <v>100</v>
      </c>
      <c r="H58" s="377">
        <v>100</v>
      </c>
      <c r="I58" s="377">
        <v>100</v>
      </c>
      <c r="J58" s="377">
        <v>100</v>
      </c>
      <c r="K58" s="377">
        <v>100</v>
      </c>
      <c r="L58" s="377">
        <v>100</v>
      </c>
      <c r="M58" s="377">
        <v>100</v>
      </c>
      <c r="N58" s="377">
        <v>100</v>
      </c>
      <c r="O58" s="377">
        <v>100</v>
      </c>
      <c r="P58" s="377">
        <v>100</v>
      </c>
      <c r="Q58" s="377">
        <v>100</v>
      </c>
      <c r="R58" s="377">
        <v>100</v>
      </c>
      <c r="S58" s="377">
        <v>100</v>
      </c>
      <c r="T58" s="377">
        <v>100</v>
      </c>
    </row>
    <row r="59" spans="1:20" ht="10.8" thickBot="1" x14ac:dyDescent="0.25">
      <c r="A59" s="374"/>
      <c r="B59" s="375"/>
      <c r="C59" s="375"/>
      <c r="D59" s="377"/>
      <c r="E59" s="378"/>
      <c r="F59" s="377"/>
      <c r="G59" s="377"/>
      <c r="H59" s="377"/>
      <c r="I59" s="377"/>
      <c r="J59" s="377"/>
      <c r="K59" s="377"/>
      <c r="L59" s="377"/>
      <c r="M59" s="377"/>
      <c r="N59" s="377"/>
      <c r="O59" s="377"/>
      <c r="P59" s="377"/>
      <c r="Q59" s="377"/>
      <c r="R59" s="377"/>
      <c r="S59" s="377"/>
      <c r="T59" s="377"/>
    </row>
    <row r="60" spans="1:20" ht="10.8" thickBot="1" x14ac:dyDescent="0.25">
      <c r="A60" s="374"/>
      <c r="B60" s="375" t="s">
        <v>35</v>
      </c>
      <c r="C60" s="375"/>
      <c r="D60" s="129" t="s">
        <v>104</v>
      </c>
      <c r="E60" s="168" t="s">
        <v>38</v>
      </c>
      <c r="F60" s="74">
        <v>10</v>
      </c>
      <c r="G60" s="74">
        <v>9</v>
      </c>
      <c r="H60" s="74">
        <v>10</v>
      </c>
      <c r="I60" s="74">
        <v>10</v>
      </c>
      <c r="J60" s="59">
        <f>F60+G60+H60+I60</f>
        <v>39</v>
      </c>
      <c r="K60" s="59">
        <v>12</v>
      </c>
      <c r="L60" s="59">
        <v>15</v>
      </c>
      <c r="M60" s="59">
        <v>12</v>
      </c>
      <c r="N60" s="59">
        <v>14</v>
      </c>
      <c r="O60" s="59">
        <f>SUM(K60:N60)</f>
        <v>53</v>
      </c>
      <c r="P60" s="59">
        <v>0</v>
      </c>
      <c r="Q60" s="59">
        <v>3</v>
      </c>
      <c r="R60" s="59">
        <v>3</v>
      </c>
      <c r="S60" s="59">
        <v>1</v>
      </c>
      <c r="T60" s="59">
        <f>SUM(P60:S60)</f>
        <v>7</v>
      </c>
    </row>
    <row r="61" spans="1:20" ht="24.75" customHeight="1" thickBot="1" x14ac:dyDescent="0.25">
      <c r="A61" s="374"/>
      <c r="B61" s="375"/>
      <c r="C61" s="375"/>
      <c r="D61" s="152"/>
      <c r="E61" s="168" t="s">
        <v>38</v>
      </c>
      <c r="F61" s="74">
        <v>21</v>
      </c>
      <c r="G61" s="74">
        <f>F61-F60</f>
        <v>11</v>
      </c>
      <c r="H61" s="74">
        <f>G61-G60</f>
        <v>2</v>
      </c>
      <c r="I61" s="74">
        <v>0</v>
      </c>
      <c r="J61" s="59">
        <v>0</v>
      </c>
      <c r="K61" s="59">
        <v>0</v>
      </c>
      <c r="L61" s="59">
        <v>0</v>
      </c>
      <c r="M61" s="59">
        <v>0</v>
      </c>
      <c r="N61" s="59">
        <v>0</v>
      </c>
      <c r="O61" s="59">
        <v>0</v>
      </c>
      <c r="P61" s="59">
        <v>0</v>
      </c>
      <c r="Q61" s="59">
        <v>0</v>
      </c>
      <c r="R61" s="59">
        <v>0</v>
      </c>
      <c r="S61" s="59">
        <v>0</v>
      </c>
      <c r="T61" s="59">
        <v>0</v>
      </c>
    </row>
    <row r="62" spans="1:20" ht="19.5" customHeight="1" thickBot="1" x14ac:dyDescent="0.25">
      <c r="A62" s="374"/>
      <c r="B62" s="388" t="s">
        <v>160</v>
      </c>
      <c r="C62" s="388"/>
      <c r="D62" s="129" t="s">
        <v>105</v>
      </c>
      <c r="E62" s="376" t="s">
        <v>20</v>
      </c>
      <c r="F62" s="74">
        <v>25</v>
      </c>
      <c r="G62" s="74">
        <v>25</v>
      </c>
      <c r="H62" s="74">
        <v>25</v>
      </c>
      <c r="I62" s="74">
        <v>25</v>
      </c>
      <c r="J62" s="85">
        <f>(F62+G62+H62+I62)</f>
        <v>100</v>
      </c>
      <c r="K62" s="74">
        <v>25</v>
      </c>
      <c r="L62" s="74">
        <v>25</v>
      </c>
      <c r="M62" s="74">
        <v>25</v>
      </c>
      <c r="N62" s="74">
        <v>25</v>
      </c>
      <c r="O62" s="85">
        <f>(K62+L62+M62+N62)</f>
        <v>100</v>
      </c>
      <c r="P62" s="74">
        <v>25</v>
      </c>
      <c r="Q62" s="74">
        <v>25</v>
      </c>
      <c r="R62" s="74">
        <v>25</v>
      </c>
      <c r="S62" s="74">
        <v>25</v>
      </c>
      <c r="T62" s="85">
        <f>(P62+Q62+R62+S62)</f>
        <v>100</v>
      </c>
    </row>
    <row r="63" spans="1:20" ht="24" customHeight="1" thickBot="1" x14ac:dyDescent="0.25">
      <c r="A63" s="374"/>
      <c r="B63" s="389"/>
      <c r="C63" s="389"/>
      <c r="D63" s="58">
        <f>D217</f>
        <v>2488</v>
      </c>
      <c r="E63" s="376"/>
      <c r="F63" s="74">
        <f>F217-F61</f>
        <v>2409</v>
      </c>
      <c r="G63" s="74">
        <f t="shared" ref="G63:H63" si="0">G217-G61</f>
        <v>2419</v>
      </c>
      <c r="H63" s="74">
        <f t="shared" si="0"/>
        <v>2428</v>
      </c>
      <c r="I63" s="74">
        <f>I217</f>
        <v>2430</v>
      </c>
      <c r="J63" s="74">
        <f t="shared" ref="J63:T63" si="1">J217</f>
        <v>2430</v>
      </c>
      <c r="K63" s="74">
        <f t="shared" si="1"/>
        <v>2440</v>
      </c>
      <c r="L63" s="74">
        <f t="shared" si="1"/>
        <v>2440</v>
      </c>
      <c r="M63" s="74">
        <f t="shared" si="1"/>
        <v>2440</v>
      </c>
      <c r="N63" s="74">
        <f t="shared" si="1"/>
        <v>2440</v>
      </c>
      <c r="O63" s="74">
        <f t="shared" si="1"/>
        <v>2440</v>
      </c>
      <c r="P63" s="74">
        <f t="shared" si="1"/>
        <v>2488</v>
      </c>
      <c r="Q63" s="74">
        <f t="shared" si="1"/>
        <v>2488</v>
      </c>
      <c r="R63" s="74">
        <f t="shared" si="1"/>
        <v>2488</v>
      </c>
      <c r="S63" s="74">
        <f t="shared" si="1"/>
        <v>2488</v>
      </c>
      <c r="T63" s="74">
        <f t="shared" si="1"/>
        <v>2488</v>
      </c>
    </row>
    <row r="64" spans="1:20" ht="10.8" thickBot="1" x14ac:dyDescent="0.25">
      <c r="A64" s="374"/>
      <c r="B64" s="375" t="s">
        <v>39</v>
      </c>
      <c r="C64" s="375"/>
      <c r="D64" s="394">
        <v>4.0000000000000001E-3</v>
      </c>
      <c r="E64" s="419" t="s">
        <v>20</v>
      </c>
      <c r="F64" s="393">
        <v>0.4</v>
      </c>
      <c r="G64" s="393">
        <v>0.4</v>
      </c>
      <c r="H64" s="393">
        <v>0.4</v>
      </c>
      <c r="I64" s="393">
        <v>0.4</v>
      </c>
      <c r="J64" s="393">
        <v>0.4</v>
      </c>
      <c r="K64" s="393">
        <v>0.4</v>
      </c>
      <c r="L64" s="393">
        <v>0.4</v>
      </c>
      <c r="M64" s="393">
        <v>0.4</v>
      </c>
      <c r="N64" s="393">
        <v>0.4</v>
      </c>
      <c r="O64" s="393">
        <v>0.4</v>
      </c>
      <c r="P64" s="393">
        <v>0.4</v>
      </c>
      <c r="Q64" s="393">
        <v>0.4</v>
      </c>
      <c r="R64" s="393">
        <v>0.4</v>
      </c>
      <c r="S64" s="393">
        <v>0.4</v>
      </c>
      <c r="T64" s="393">
        <v>0.4</v>
      </c>
    </row>
    <row r="65" spans="1:20" ht="22.5" customHeight="1" thickBot="1" x14ac:dyDescent="0.25">
      <c r="A65" s="374"/>
      <c r="B65" s="375"/>
      <c r="C65" s="375"/>
      <c r="D65" s="394"/>
      <c r="E65" s="440"/>
      <c r="F65" s="393"/>
      <c r="G65" s="393"/>
      <c r="H65" s="393"/>
      <c r="I65" s="393"/>
      <c r="J65" s="393"/>
      <c r="K65" s="393"/>
      <c r="L65" s="393"/>
      <c r="M65" s="393"/>
      <c r="N65" s="393"/>
      <c r="O65" s="393"/>
      <c r="P65" s="393"/>
      <c r="Q65" s="393"/>
      <c r="R65" s="393"/>
      <c r="S65" s="393"/>
      <c r="T65" s="393"/>
    </row>
    <row r="66" spans="1:20" ht="15.75" customHeight="1" thickBot="1" x14ac:dyDescent="0.25">
      <c r="A66" s="374"/>
      <c r="B66" s="375" t="s">
        <v>154</v>
      </c>
      <c r="C66" s="375"/>
      <c r="D66" s="377">
        <v>100</v>
      </c>
      <c r="E66" s="378" t="s">
        <v>20</v>
      </c>
      <c r="F66" s="377">
        <v>100</v>
      </c>
      <c r="G66" s="377">
        <v>100</v>
      </c>
      <c r="H66" s="377">
        <v>100</v>
      </c>
      <c r="I66" s="377">
        <v>100</v>
      </c>
      <c r="J66" s="377">
        <v>100</v>
      </c>
      <c r="K66" s="377">
        <v>100</v>
      </c>
      <c r="L66" s="377">
        <v>100</v>
      </c>
      <c r="M66" s="377">
        <v>100</v>
      </c>
      <c r="N66" s="377">
        <v>100</v>
      </c>
      <c r="O66" s="377">
        <v>100</v>
      </c>
      <c r="P66" s="377">
        <v>100</v>
      </c>
      <c r="Q66" s="377">
        <v>100</v>
      </c>
      <c r="R66" s="377">
        <v>100</v>
      </c>
      <c r="S66" s="377">
        <v>100</v>
      </c>
      <c r="T66" s="377">
        <v>100</v>
      </c>
    </row>
    <row r="67" spans="1:20" ht="18" customHeight="1" thickBot="1" x14ac:dyDescent="0.25">
      <c r="A67" s="374"/>
      <c r="B67" s="375"/>
      <c r="C67" s="375"/>
      <c r="D67" s="377"/>
      <c r="E67" s="378"/>
      <c r="F67" s="377"/>
      <c r="G67" s="377"/>
      <c r="H67" s="377"/>
      <c r="I67" s="377"/>
      <c r="J67" s="377"/>
      <c r="K67" s="377"/>
      <c r="L67" s="377"/>
      <c r="M67" s="377"/>
      <c r="N67" s="377"/>
      <c r="O67" s="377"/>
      <c r="P67" s="377"/>
      <c r="Q67" s="377"/>
      <c r="R67" s="377"/>
      <c r="S67" s="377"/>
      <c r="T67" s="377"/>
    </row>
    <row r="68" spans="1:20" ht="10.8" thickBot="1" x14ac:dyDescent="0.25">
      <c r="A68" s="374"/>
      <c r="B68" s="375" t="s">
        <v>40</v>
      </c>
      <c r="C68" s="375"/>
      <c r="D68" s="393">
        <v>0.7</v>
      </c>
      <c r="E68" s="378" t="s">
        <v>20</v>
      </c>
      <c r="F68" s="393">
        <v>0.7</v>
      </c>
      <c r="G68" s="393">
        <v>0.7</v>
      </c>
      <c r="H68" s="393">
        <v>0.7</v>
      </c>
      <c r="I68" s="393">
        <v>0.7</v>
      </c>
      <c r="J68" s="393">
        <v>0.7</v>
      </c>
      <c r="K68" s="393">
        <v>0.7</v>
      </c>
      <c r="L68" s="393">
        <v>0.7</v>
      </c>
      <c r="M68" s="393">
        <v>0.7</v>
      </c>
      <c r="N68" s="393">
        <v>0.7</v>
      </c>
      <c r="O68" s="393">
        <v>0.7</v>
      </c>
      <c r="P68" s="393">
        <v>0.7</v>
      </c>
      <c r="Q68" s="393">
        <v>0.7</v>
      </c>
      <c r="R68" s="393">
        <v>0.7</v>
      </c>
      <c r="S68" s="393">
        <v>0.7</v>
      </c>
      <c r="T68" s="393">
        <v>0.7</v>
      </c>
    </row>
    <row r="69" spans="1:20" ht="29.25" customHeight="1" thickBot="1" x14ac:dyDescent="0.25">
      <c r="A69" s="374"/>
      <c r="B69" s="375"/>
      <c r="C69" s="375"/>
      <c r="D69" s="393"/>
      <c r="E69" s="378"/>
      <c r="F69" s="393"/>
      <c r="G69" s="393"/>
      <c r="H69" s="393"/>
      <c r="I69" s="393"/>
      <c r="J69" s="393"/>
      <c r="K69" s="393"/>
      <c r="L69" s="393"/>
      <c r="M69" s="393"/>
      <c r="N69" s="393"/>
      <c r="O69" s="393"/>
      <c r="P69" s="393"/>
      <c r="Q69" s="393"/>
      <c r="R69" s="393"/>
      <c r="S69" s="393"/>
      <c r="T69" s="393"/>
    </row>
    <row r="70" spans="1:20" ht="39.75" customHeight="1" thickBot="1" x14ac:dyDescent="0.25">
      <c r="A70" s="162"/>
      <c r="B70" s="375" t="s">
        <v>141</v>
      </c>
      <c r="C70" s="398"/>
      <c r="D70" s="86">
        <v>91</v>
      </c>
      <c r="E70" s="57" t="s">
        <v>142</v>
      </c>
      <c r="F70" s="86">
        <v>91</v>
      </c>
      <c r="G70" s="86">
        <v>91</v>
      </c>
      <c r="H70" s="86">
        <v>91</v>
      </c>
      <c r="I70" s="86">
        <v>91</v>
      </c>
      <c r="J70" s="86">
        <v>91</v>
      </c>
      <c r="K70" s="86">
        <v>91</v>
      </c>
      <c r="L70" s="86">
        <v>91</v>
      </c>
      <c r="M70" s="86">
        <v>91</v>
      </c>
      <c r="N70" s="86">
        <v>91</v>
      </c>
      <c r="O70" s="86">
        <v>91</v>
      </c>
      <c r="P70" s="86">
        <v>91</v>
      </c>
      <c r="Q70" s="86">
        <v>91</v>
      </c>
      <c r="R70" s="86">
        <v>91</v>
      </c>
      <c r="S70" s="86">
        <v>91</v>
      </c>
      <c r="T70" s="86">
        <v>91</v>
      </c>
    </row>
    <row r="71" spans="1:20" ht="10.8" thickBot="1" x14ac:dyDescent="0.25">
      <c r="A71" s="83">
        <v>1.4</v>
      </c>
      <c r="B71" s="395" t="s">
        <v>41</v>
      </c>
      <c r="C71" s="396"/>
      <c r="D71" s="396"/>
      <c r="E71" s="396"/>
      <c r="F71" s="396"/>
      <c r="G71" s="396"/>
      <c r="H71" s="396"/>
      <c r="I71" s="396"/>
      <c r="J71" s="396"/>
      <c r="K71" s="396"/>
      <c r="L71" s="396"/>
      <c r="M71" s="396"/>
      <c r="N71" s="396"/>
      <c r="O71" s="396"/>
      <c r="P71" s="396"/>
      <c r="Q71" s="396"/>
      <c r="R71" s="396"/>
      <c r="S71" s="396"/>
      <c r="T71" s="397"/>
    </row>
    <row r="72" spans="1:20" ht="10.8" thickBot="1" x14ac:dyDescent="0.25">
      <c r="A72" s="399"/>
      <c r="B72" s="402" t="s">
        <v>42</v>
      </c>
      <c r="C72" s="403"/>
      <c r="D72" s="406">
        <v>10</v>
      </c>
      <c r="E72" s="378" t="s">
        <v>20</v>
      </c>
      <c r="F72" s="406">
        <v>10</v>
      </c>
      <c r="G72" s="406">
        <v>10</v>
      </c>
      <c r="H72" s="406">
        <v>10</v>
      </c>
      <c r="I72" s="406">
        <v>10</v>
      </c>
      <c r="J72" s="406">
        <v>10</v>
      </c>
      <c r="K72" s="406">
        <v>10</v>
      </c>
      <c r="L72" s="406">
        <v>10</v>
      </c>
      <c r="M72" s="406">
        <v>10</v>
      </c>
      <c r="N72" s="406">
        <v>10</v>
      </c>
      <c r="O72" s="406">
        <v>10</v>
      </c>
      <c r="P72" s="406">
        <v>10</v>
      </c>
      <c r="Q72" s="406">
        <v>10</v>
      </c>
      <c r="R72" s="406">
        <v>10</v>
      </c>
      <c r="S72" s="406">
        <v>10</v>
      </c>
      <c r="T72" s="406">
        <v>10</v>
      </c>
    </row>
    <row r="73" spans="1:20" ht="25.5" customHeight="1" thickBot="1" x14ac:dyDescent="0.25">
      <c r="A73" s="400"/>
      <c r="B73" s="404"/>
      <c r="C73" s="405"/>
      <c r="D73" s="407"/>
      <c r="E73" s="378"/>
      <c r="F73" s="407"/>
      <c r="G73" s="407"/>
      <c r="H73" s="407"/>
      <c r="I73" s="407"/>
      <c r="J73" s="407"/>
      <c r="K73" s="407"/>
      <c r="L73" s="407"/>
      <c r="M73" s="407"/>
      <c r="N73" s="407"/>
      <c r="O73" s="407"/>
      <c r="P73" s="407"/>
      <c r="Q73" s="407"/>
      <c r="R73" s="407"/>
      <c r="S73" s="407"/>
      <c r="T73" s="407"/>
    </row>
    <row r="74" spans="1:20" ht="28.5" customHeight="1" thickBot="1" x14ac:dyDescent="0.25">
      <c r="A74" s="400"/>
      <c r="B74" s="408" t="s">
        <v>43</v>
      </c>
      <c r="C74" s="409"/>
      <c r="D74" s="58">
        <v>100</v>
      </c>
      <c r="E74" s="57" t="s">
        <v>20</v>
      </c>
      <c r="F74" s="87">
        <v>100</v>
      </c>
      <c r="G74" s="87">
        <v>100</v>
      </c>
      <c r="H74" s="87">
        <v>100</v>
      </c>
      <c r="I74" s="87">
        <v>100</v>
      </c>
      <c r="J74" s="87">
        <v>100</v>
      </c>
      <c r="K74" s="87">
        <v>100</v>
      </c>
      <c r="L74" s="87">
        <v>100</v>
      </c>
      <c r="M74" s="87">
        <v>100</v>
      </c>
      <c r="N74" s="87">
        <v>100</v>
      </c>
      <c r="O74" s="87">
        <v>100</v>
      </c>
      <c r="P74" s="87">
        <v>100</v>
      </c>
      <c r="Q74" s="87">
        <v>100</v>
      </c>
      <c r="R74" s="87">
        <v>100</v>
      </c>
      <c r="S74" s="87">
        <v>100</v>
      </c>
      <c r="T74" s="87">
        <v>100</v>
      </c>
    </row>
    <row r="75" spans="1:20" ht="27" customHeight="1" thickBot="1" x14ac:dyDescent="0.25">
      <c r="A75" s="400"/>
      <c r="B75" s="408" t="s">
        <v>44</v>
      </c>
      <c r="C75" s="409"/>
      <c r="D75" s="58">
        <v>30</v>
      </c>
      <c r="E75" s="57" t="s">
        <v>20</v>
      </c>
      <c r="F75" s="58">
        <v>30</v>
      </c>
      <c r="G75" s="58">
        <v>30</v>
      </c>
      <c r="H75" s="58">
        <v>30</v>
      </c>
      <c r="I75" s="58">
        <v>30</v>
      </c>
      <c r="J75" s="58">
        <v>30</v>
      </c>
      <c r="K75" s="58">
        <v>30</v>
      </c>
      <c r="L75" s="58">
        <v>30</v>
      </c>
      <c r="M75" s="58">
        <v>30</v>
      </c>
      <c r="N75" s="58">
        <v>30</v>
      </c>
      <c r="O75" s="58">
        <v>30</v>
      </c>
      <c r="P75" s="58">
        <v>30</v>
      </c>
      <c r="Q75" s="58">
        <v>30</v>
      </c>
      <c r="R75" s="58">
        <v>30</v>
      </c>
      <c r="S75" s="58">
        <v>30</v>
      </c>
      <c r="T75" s="58">
        <v>30</v>
      </c>
    </row>
    <row r="76" spans="1:20" ht="10.8" thickBot="1" x14ac:dyDescent="0.25">
      <c r="A76" s="400"/>
      <c r="B76" s="410" t="s">
        <v>45</v>
      </c>
      <c r="C76" s="411"/>
      <c r="D76" s="414">
        <v>85</v>
      </c>
      <c r="E76" s="378" t="s">
        <v>20</v>
      </c>
      <c r="F76" s="414">
        <v>85</v>
      </c>
      <c r="G76" s="414">
        <v>85</v>
      </c>
      <c r="H76" s="414">
        <v>85</v>
      </c>
      <c r="I76" s="414">
        <v>85</v>
      </c>
      <c r="J76" s="414">
        <v>85</v>
      </c>
      <c r="K76" s="414">
        <v>85</v>
      </c>
      <c r="L76" s="414">
        <v>85</v>
      </c>
      <c r="M76" s="414">
        <v>85</v>
      </c>
      <c r="N76" s="414">
        <v>85</v>
      </c>
      <c r="O76" s="414">
        <v>85</v>
      </c>
      <c r="P76" s="414">
        <v>85</v>
      </c>
      <c r="Q76" s="414">
        <v>85</v>
      </c>
      <c r="R76" s="414">
        <v>85</v>
      </c>
      <c r="S76" s="414">
        <v>85</v>
      </c>
      <c r="T76" s="414">
        <v>85</v>
      </c>
    </row>
    <row r="77" spans="1:20" ht="10.8" thickBot="1" x14ac:dyDescent="0.25">
      <c r="A77" s="401"/>
      <c r="B77" s="412"/>
      <c r="C77" s="413"/>
      <c r="D77" s="407"/>
      <c r="E77" s="378"/>
      <c r="F77" s="407"/>
      <c r="G77" s="407"/>
      <c r="H77" s="407"/>
      <c r="I77" s="407"/>
      <c r="J77" s="407"/>
      <c r="K77" s="407"/>
      <c r="L77" s="407"/>
      <c r="M77" s="407"/>
      <c r="N77" s="407"/>
      <c r="O77" s="407"/>
      <c r="P77" s="407"/>
      <c r="Q77" s="407"/>
      <c r="R77" s="407"/>
      <c r="S77" s="407"/>
      <c r="T77" s="407"/>
    </row>
    <row r="78" spans="1:20" ht="10.8" thickBot="1" x14ac:dyDescent="0.25">
      <c r="A78" s="88">
        <v>1.5</v>
      </c>
      <c r="B78" s="390" t="s">
        <v>46</v>
      </c>
      <c r="C78" s="391"/>
      <c r="D78" s="391"/>
      <c r="E78" s="391"/>
      <c r="F78" s="391"/>
      <c r="G78" s="391"/>
      <c r="H78" s="391"/>
      <c r="I78" s="391"/>
      <c r="J78" s="391"/>
      <c r="K78" s="391"/>
      <c r="L78" s="391"/>
      <c r="M78" s="391"/>
      <c r="N78" s="391"/>
      <c r="O78" s="391"/>
      <c r="P78" s="391"/>
      <c r="Q78" s="391"/>
      <c r="R78" s="391"/>
      <c r="S78" s="391"/>
      <c r="T78" s="392"/>
    </row>
    <row r="79" spans="1:20" ht="10.8" thickBot="1" x14ac:dyDescent="0.25">
      <c r="A79" s="89" t="s">
        <v>47</v>
      </c>
      <c r="B79" s="390" t="s">
        <v>48</v>
      </c>
      <c r="C79" s="391"/>
      <c r="D79" s="391"/>
      <c r="E79" s="391"/>
      <c r="F79" s="391"/>
      <c r="G79" s="391"/>
      <c r="H79" s="391"/>
      <c r="I79" s="391"/>
      <c r="J79" s="391"/>
      <c r="K79" s="391"/>
      <c r="L79" s="391"/>
      <c r="M79" s="391"/>
      <c r="N79" s="391"/>
      <c r="O79" s="391"/>
      <c r="P79" s="391"/>
      <c r="Q79" s="391"/>
      <c r="R79" s="391"/>
      <c r="S79" s="391"/>
      <c r="T79" s="392"/>
    </row>
    <row r="80" spans="1:20" ht="30" customHeight="1" thickBot="1" x14ac:dyDescent="0.25">
      <c r="A80" s="374"/>
      <c r="B80" s="375" t="s">
        <v>49</v>
      </c>
      <c r="C80" s="449"/>
      <c r="D80" s="170" t="s">
        <v>150</v>
      </c>
      <c r="E80" s="168" t="s">
        <v>38</v>
      </c>
      <c r="F80" s="170">
        <v>200</v>
      </c>
      <c r="G80" s="170">
        <v>200</v>
      </c>
      <c r="H80" s="170">
        <v>200</v>
      </c>
      <c r="I80" s="170">
        <v>200</v>
      </c>
      <c r="J80" s="170">
        <v>800</v>
      </c>
      <c r="K80" s="170">
        <v>200</v>
      </c>
      <c r="L80" s="170">
        <v>200</v>
      </c>
      <c r="M80" s="170">
        <v>200</v>
      </c>
      <c r="N80" s="170">
        <v>200</v>
      </c>
      <c r="O80" s="170">
        <v>800</v>
      </c>
      <c r="P80" s="170">
        <v>200</v>
      </c>
      <c r="Q80" s="170">
        <v>200</v>
      </c>
      <c r="R80" s="170">
        <v>200</v>
      </c>
      <c r="S80" s="170">
        <v>200</v>
      </c>
      <c r="T80" s="170">
        <v>800</v>
      </c>
    </row>
    <row r="81" spans="1:20" ht="10.8" thickBot="1" x14ac:dyDescent="0.25">
      <c r="A81" s="374"/>
      <c r="B81" s="375" t="s">
        <v>51</v>
      </c>
      <c r="C81" s="376" t="s">
        <v>19</v>
      </c>
      <c r="D81" s="377">
        <v>50</v>
      </c>
      <c r="E81" s="378" t="s">
        <v>20</v>
      </c>
      <c r="F81" s="377">
        <v>50</v>
      </c>
      <c r="G81" s="377">
        <v>50</v>
      </c>
      <c r="H81" s="377">
        <v>50</v>
      </c>
      <c r="I81" s="377">
        <v>50</v>
      </c>
      <c r="J81" s="377">
        <v>50</v>
      </c>
      <c r="K81" s="377">
        <v>50</v>
      </c>
      <c r="L81" s="377">
        <v>50</v>
      </c>
      <c r="M81" s="377">
        <v>50</v>
      </c>
      <c r="N81" s="377">
        <v>50</v>
      </c>
      <c r="O81" s="377">
        <v>50</v>
      </c>
      <c r="P81" s="377">
        <v>50</v>
      </c>
      <c r="Q81" s="377">
        <v>50</v>
      </c>
      <c r="R81" s="377">
        <v>50</v>
      </c>
      <c r="S81" s="377">
        <v>50</v>
      </c>
      <c r="T81" s="377">
        <v>50</v>
      </c>
    </row>
    <row r="82" spans="1:20" ht="10.8" thickBot="1" x14ac:dyDescent="0.25">
      <c r="A82" s="374"/>
      <c r="B82" s="375"/>
      <c r="C82" s="376"/>
      <c r="D82" s="377"/>
      <c r="E82" s="378"/>
      <c r="F82" s="377"/>
      <c r="G82" s="377"/>
      <c r="H82" s="377"/>
      <c r="I82" s="377"/>
      <c r="J82" s="377"/>
      <c r="K82" s="377"/>
      <c r="L82" s="377"/>
      <c r="M82" s="377"/>
      <c r="N82" s="377"/>
      <c r="O82" s="377"/>
      <c r="P82" s="377"/>
      <c r="Q82" s="377"/>
      <c r="R82" s="377"/>
      <c r="S82" s="377"/>
      <c r="T82" s="377"/>
    </row>
    <row r="83" spans="1:20" ht="10.8" thickBot="1" x14ac:dyDescent="0.25">
      <c r="A83" s="374"/>
      <c r="B83" s="375"/>
      <c r="C83" s="376" t="s">
        <v>21</v>
      </c>
      <c r="D83" s="377">
        <v>25</v>
      </c>
      <c r="E83" s="378" t="s">
        <v>20</v>
      </c>
      <c r="F83" s="377">
        <v>25</v>
      </c>
      <c r="G83" s="377">
        <v>25</v>
      </c>
      <c r="H83" s="377">
        <v>25</v>
      </c>
      <c r="I83" s="377">
        <v>25</v>
      </c>
      <c r="J83" s="377">
        <v>25</v>
      </c>
      <c r="K83" s="377">
        <v>25</v>
      </c>
      <c r="L83" s="377">
        <v>25</v>
      </c>
      <c r="M83" s="377">
        <v>25</v>
      </c>
      <c r="N83" s="377">
        <v>25</v>
      </c>
      <c r="O83" s="377">
        <v>25</v>
      </c>
      <c r="P83" s="377">
        <v>25</v>
      </c>
      <c r="Q83" s="377">
        <v>25</v>
      </c>
      <c r="R83" s="377">
        <v>25</v>
      </c>
      <c r="S83" s="377">
        <v>25</v>
      </c>
      <c r="T83" s="377">
        <v>25</v>
      </c>
    </row>
    <row r="84" spans="1:20" ht="10.8" thickBot="1" x14ac:dyDescent="0.25">
      <c r="A84" s="374"/>
      <c r="B84" s="375"/>
      <c r="C84" s="376"/>
      <c r="D84" s="377"/>
      <c r="E84" s="378"/>
      <c r="F84" s="377"/>
      <c r="G84" s="377"/>
      <c r="H84" s="377"/>
      <c r="I84" s="377"/>
      <c r="J84" s="377"/>
      <c r="K84" s="377"/>
      <c r="L84" s="377"/>
      <c r="M84" s="377"/>
      <c r="N84" s="377"/>
      <c r="O84" s="377"/>
      <c r="P84" s="377"/>
      <c r="Q84" s="377"/>
      <c r="R84" s="377"/>
      <c r="S84" s="377"/>
      <c r="T84" s="377"/>
    </row>
    <row r="85" spans="1:20" ht="10.8" thickBot="1" x14ac:dyDescent="0.25">
      <c r="A85" s="374"/>
      <c r="B85" s="375"/>
      <c r="C85" s="376" t="s">
        <v>22</v>
      </c>
      <c r="D85" s="377">
        <v>30</v>
      </c>
      <c r="E85" s="378" t="s">
        <v>20</v>
      </c>
      <c r="F85" s="377">
        <v>30</v>
      </c>
      <c r="G85" s="377">
        <v>30</v>
      </c>
      <c r="H85" s="377">
        <v>30</v>
      </c>
      <c r="I85" s="377">
        <v>30</v>
      </c>
      <c r="J85" s="377">
        <v>30</v>
      </c>
      <c r="K85" s="377">
        <v>30</v>
      </c>
      <c r="L85" s="377">
        <v>30</v>
      </c>
      <c r="M85" s="377">
        <v>30</v>
      </c>
      <c r="N85" s="377">
        <v>30</v>
      </c>
      <c r="O85" s="377">
        <v>30</v>
      </c>
      <c r="P85" s="377">
        <v>30</v>
      </c>
      <c r="Q85" s="377">
        <v>30</v>
      </c>
      <c r="R85" s="377">
        <v>30</v>
      </c>
      <c r="S85" s="377">
        <v>30</v>
      </c>
      <c r="T85" s="377">
        <v>30</v>
      </c>
    </row>
    <row r="86" spans="1:20" ht="10.8" thickBot="1" x14ac:dyDescent="0.25">
      <c r="A86" s="374"/>
      <c r="B86" s="375"/>
      <c r="C86" s="376"/>
      <c r="D86" s="377"/>
      <c r="E86" s="378"/>
      <c r="F86" s="377"/>
      <c r="G86" s="377"/>
      <c r="H86" s="377"/>
      <c r="I86" s="377"/>
      <c r="J86" s="377"/>
      <c r="K86" s="377"/>
      <c r="L86" s="377"/>
      <c r="M86" s="377"/>
      <c r="N86" s="377"/>
      <c r="O86" s="377"/>
      <c r="P86" s="377"/>
      <c r="Q86" s="377"/>
      <c r="R86" s="377"/>
      <c r="S86" s="377"/>
      <c r="T86" s="377"/>
    </row>
    <row r="87" spans="1:20" ht="15.75" customHeight="1" thickBot="1" x14ac:dyDescent="0.25">
      <c r="A87" s="374"/>
      <c r="B87" s="375" t="s">
        <v>161</v>
      </c>
      <c r="C87" s="163" t="s">
        <v>19</v>
      </c>
      <c r="D87" s="169">
        <v>25</v>
      </c>
      <c r="E87" s="90" t="s">
        <v>20</v>
      </c>
      <c r="F87" s="169">
        <v>25</v>
      </c>
      <c r="G87" s="169">
        <v>25</v>
      </c>
      <c r="H87" s="169">
        <v>25</v>
      </c>
      <c r="I87" s="169">
        <v>25</v>
      </c>
      <c r="J87" s="169">
        <v>25</v>
      </c>
      <c r="K87" s="169">
        <v>25</v>
      </c>
      <c r="L87" s="169">
        <v>25</v>
      </c>
      <c r="M87" s="169">
        <v>25</v>
      </c>
      <c r="N87" s="169">
        <v>25</v>
      </c>
      <c r="O87" s="169">
        <v>25</v>
      </c>
      <c r="P87" s="169">
        <v>25</v>
      </c>
      <c r="Q87" s="169">
        <v>25</v>
      </c>
      <c r="R87" s="169">
        <v>25</v>
      </c>
      <c r="S87" s="169">
        <v>25</v>
      </c>
      <c r="T87" s="169">
        <v>25</v>
      </c>
    </row>
    <row r="88" spans="1:20" ht="21.75" customHeight="1" thickBot="1" x14ac:dyDescent="0.25">
      <c r="A88" s="374"/>
      <c r="B88" s="375"/>
      <c r="C88" s="163" t="s">
        <v>21</v>
      </c>
      <c r="D88" s="169">
        <v>25</v>
      </c>
      <c r="E88" s="168" t="s">
        <v>20</v>
      </c>
      <c r="F88" s="169">
        <v>25</v>
      </c>
      <c r="G88" s="169">
        <v>25</v>
      </c>
      <c r="H88" s="169">
        <v>25</v>
      </c>
      <c r="I88" s="169">
        <v>25</v>
      </c>
      <c r="J88" s="169">
        <v>25</v>
      </c>
      <c r="K88" s="169">
        <v>25</v>
      </c>
      <c r="L88" s="169">
        <v>25</v>
      </c>
      <c r="M88" s="169">
        <v>25</v>
      </c>
      <c r="N88" s="169">
        <v>25</v>
      </c>
      <c r="O88" s="169">
        <v>25</v>
      </c>
      <c r="P88" s="169">
        <v>25</v>
      </c>
      <c r="Q88" s="169">
        <v>25</v>
      </c>
      <c r="R88" s="169">
        <v>25</v>
      </c>
      <c r="S88" s="169">
        <v>25</v>
      </c>
      <c r="T88" s="169">
        <v>25</v>
      </c>
    </row>
    <row r="89" spans="1:20" ht="24" customHeight="1" thickBot="1" x14ac:dyDescent="0.25">
      <c r="A89" s="374"/>
      <c r="B89" s="375"/>
      <c r="C89" s="163" t="s">
        <v>22</v>
      </c>
      <c r="D89" s="169">
        <v>25</v>
      </c>
      <c r="E89" s="168" t="s">
        <v>20</v>
      </c>
      <c r="F89" s="169">
        <v>25</v>
      </c>
      <c r="G89" s="169">
        <v>25</v>
      </c>
      <c r="H89" s="169">
        <v>25</v>
      </c>
      <c r="I89" s="169">
        <v>25</v>
      </c>
      <c r="J89" s="169">
        <v>25</v>
      </c>
      <c r="K89" s="169">
        <v>25</v>
      </c>
      <c r="L89" s="169">
        <v>25</v>
      </c>
      <c r="M89" s="169">
        <v>25</v>
      </c>
      <c r="N89" s="169">
        <v>25</v>
      </c>
      <c r="O89" s="169">
        <v>25</v>
      </c>
      <c r="P89" s="169">
        <v>25</v>
      </c>
      <c r="Q89" s="169">
        <v>25</v>
      </c>
      <c r="R89" s="169">
        <v>25</v>
      </c>
      <c r="S89" s="169">
        <v>25</v>
      </c>
      <c r="T89" s="169">
        <v>25</v>
      </c>
    </row>
    <row r="90" spans="1:20" ht="31.5" customHeight="1" thickBot="1" x14ac:dyDescent="0.25">
      <c r="A90" s="374"/>
      <c r="B90" s="375" t="s">
        <v>52</v>
      </c>
      <c r="C90" s="449"/>
      <c r="D90" s="170" t="s">
        <v>150</v>
      </c>
      <c r="E90" s="168" t="s">
        <v>38</v>
      </c>
      <c r="F90" s="170">
        <v>200</v>
      </c>
      <c r="G90" s="170">
        <v>200</v>
      </c>
      <c r="H90" s="170">
        <v>200</v>
      </c>
      <c r="I90" s="170">
        <v>200</v>
      </c>
      <c r="J90" s="170">
        <v>800</v>
      </c>
      <c r="K90" s="170">
        <v>200</v>
      </c>
      <c r="L90" s="170">
        <v>200</v>
      </c>
      <c r="M90" s="170">
        <v>200</v>
      </c>
      <c r="N90" s="170">
        <v>200</v>
      </c>
      <c r="O90" s="170">
        <v>800</v>
      </c>
      <c r="P90" s="170">
        <v>200</v>
      </c>
      <c r="Q90" s="170">
        <v>200</v>
      </c>
      <c r="R90" s="170">
        <v>200</v>
      </c>
      <c r="S90" s="170">
        <v>200</v>
      </c>
      <c r="T90" s="170">
        <v>800</v>
      </c>
    </row>
    <row r="91" spans="1:20" ht="10.8" thickBot="1" x14ac:dyDescent="0.25">
      <c r="A91" s="374"/>
      <c r="B91" s="375" t="s">
        <v>53</v>
      </c>
      <c r="C91" s="376" t="s">
        <v>19</v>
      </c>
      <c r="D91" s="377">
        <v>50</v>
      </c>
      <c r="E91" s="378" t="s">
        <v>20</v>
      </c>
      <c r="F91" s="377">
        <v>50</v>
      </c>
      <c r="G91" s="377">
        <v>50</v>
      </c>
      <c r="H91" s="377">
        <v>50</v>
      </c>
      <c r="I91" s="377">
        <v>50</v>
      </c>
      <c r="J91" s="377">
        <v>50</v>
      </c>
      <c r="K91" s="377">
        <v>50</v>
      </c>
      <c r="L91" s="377">
        <v>50</v>
      </c>
      <c r="M91" s="377">
        <v>50</v>
      </c>
      <c r="N91" s="377">
        <v>50</v>
      </c>
      <c r="O91" s="377">
        <v>50</v>
      </c>
      <c r="P91" s="377">
        <v>50</v>
      </c>
      <c r="Q91" s="377">
        <v>50</v>
      </c>
      <c r="R91" s="377">
        <v>50</v>
      </c>
      <c r="S91" s="377">
        <v>50</v>
      </c>
      <c r="T91" s="377">
        <v>50</v>
      </c>
    </row>
    <row r="92" spans="1:20" ht="10.8" thickBot="1" x14ac:dyDescent="0.25">
      <c r="A92" s="374"/>
      <c r="B92" s="375"/>
      <c r="C92" s="376"/>
      <c r="D92" s="377"/>
      <c r="E92" s="378"/>
      <c r="F92" s="377"/>
      <c r="G92" s="377"/>
      <c r="H92" s="377"/>
      <c r="I92" s="377"/>
      <c r="J92" s="377"/>
      <c r="K92" s="377"/>
      <c r="L92" s="377"/>
      <c r="M92" s="377"/>
      <c r="N92" s="377"/>
      <c r="O92" s="377"/>
      <c r="P92" s="377"/>
      <c r="Q92" s="377"/>
      <c r="R92" s="377"/>
      <c r="S92" s="377"/>
      <c r="T92" s="377"/>
    </row>
    <row r="93" spans="1:20" ht="10.8" thickBot="1" x14ac:dyDescent="0.25">
      <c r="A93" s="374"/>
      <c r="B93" s="375"/>
      <c r="C93" s="376" t="s">
        <v>21</v>
      </c>
      <c r="D93" s="377">
        <v>25</v>
      </c>
      <c r="E93" s="378" t="s">
        <v>20</v>
      </c>
      <c r="F93" s="377">
        <v>25</v>
      </c>
      <c r="G93" s="377">
        <v>25</v>
      </c>
      <c r="H93" s="377">
        <v>25</v>
      </c>
      <c r="I93" s="377">
        <v>25</v>
      </c>
      <c r="J93" s="377">
        <v>25</v>
      </c>
      <c r="K93" s="377">
        <v>25</v>
      </c>
      <c r="L93" s="377">
        <v>25</v>
      </c>
      <c r="M93" s="377">
        <v>25</v>
      </c>
      <c r="N93" s="377">
        <v>25</v>
      </c>
      <c r="O93" s="377">
        <v>25</v>
      </c>
      <c r="P93" s="377">
        <v>25</v>
      </c>
      <c r="Q93" s="377">
        <v>25</v>
      </c>
      <c r="R93" s="377">
        <v>25</v>
      </c>
      <c r="S93" s="377">
        <v>25</v>
      </c>
      <c r="T93" s="377">
        <v>25</v>
      </c>
    </row>
    <row r="94" spans="1:20" ht="10.8" thickBot="1" x14ac:dyDescent="0.25">
      <c r="A94" s="374"/>
      <c r="B94" s="375"/>
      <c r="C94" s="376"/>
      <c r="D94" s="377"/>
      <c r="E94" s="378"/>
      <c r="F94" s="377"/>
      <c r="G94" s="377"/>
      <c r="H94" s="377"/>
      <c r="I94" s="377"/>
      <c r="J94" s="377"/>
      <c r="K94" s="377"/>
      <c r="L94" s="377"/>
      <c r="M94" s="377"/>
      <c r="N94" s="377"/>
      <c r="O94" s="377"/>
      <c r="P94" s="377"/>
      <c r="Q94" s="377"/>
      <c r="R94" s="377"/>
      <c r="S94" s="377"/>
      <c r="T94" s="377"/>
    </row>
    <row r="95" spans="1:20" ht="10.8" thickBot="1" x14ac:dyDescent="0.25">
      <c r="A95" s="374"/>
      <c r="B95" s="375"/>
      <c r="C95" s="376" t="s">
        <v>22</v>
      </c>
      <c r="D95" s="377">
        <v>30</v>
      </c>
      <c r="E95" s="378" t="s">
        <v>20</v>
      </c>
      <c r="F95" s="377">
        <v>30</v>
      </c>
      <c r="G95" s="377">
        <v>30</v>
      </c>
      <c r="H95" s="377">
        <v>30</v>
      </c>
      <c r="I95" s="377">
        <v>30</v>
      </c>
      <c r="J95" s="377">
        <v>30</v>
      </c>
      <c r="K95" s="377">
        <v>30</v>
      </c>
      <c r="L95" s="377">
        <v>30</v>
      </c>
      <c r="M95" s="377">
        <v>30</v>
      </c>
      <c r="N95" s="377">
        <v>30</v>
      </c>
      <c r="O95" s="377">
        <v>30</v>
      </c>
      <c r="P95" s="377">
        <v>30</v>
      </c>
      <c r="Q95" s="377">
        <v>30</v>
      </c>
      <c r="R95" s="377">
        <v>30</v>
      </c>
      <c r="S95" s="377">
        <v>30</v>
      </c>
      <c r="T95" s="377">
        <v>30</v>
      </c>
    </row>
    <row r="96" spans="1:20" ht="10.8" thickBot="1" x14ac:dyDescent="0.25">
      <c r="A96" s="374"/>
      <c r="B96" s="375"/>
      <c r="C96" s="376"/>
      <c r="D96" s="377"/>
      <c r="E96" s="378"/>
      <c r="F96" s="377"/>
      <c r="G96" s="377"/>
      <c r="H96" s="377"/>
      <c r="I96" s="377"/>
      <c r="J96" s="377"/>
      <c r="K96" s="377"/>
      <c r="L96" s="377"/>
      <c r="M96" s="377"/>
      <c r="N96" s="377"/>
      <c r="O96" s="377"/>
      <c r="P96" s="377"/>
      <c r="Q96" s="377"/>
      <c r="R96" s="377"/>
      <c r="S96" s="377"/>
      <c r="T96" s="377"/>
    </row>
    <row r="97" spans="1:20" ht="15.75" customHeight="1" thickBot="1" x14ac:dyDescent="0.25">
      <c r="A97" s="374"/>
      <c r="B97" s="375" t="s">
        <v>156</v>
      </c>
      <c r="C97" s="163" t="s">
        <v>19</v>
      </c>
      <c r="D97" s="169">
        <v>25</v>
      </c>
      <c r="E97" s="90" t="s">
        <v>20</v>
      </c>
      <c r="F97" s="169">
        <v>25</v>
      </c>
      <c r="G97" s="169">
        <v>25</v>
      </c>
      <c r="H97" s="169">
        <v>25</v>
      </c>
      <c r="I97" s="169">
        <v>25</v>
      </c>
      <c r="J97" s="169">
        <v>25</v>
      </c>
      <c r="K97" s="169">
        <v>25</v>
      </c>
      <c r="L97" s="169">
        <v>25</v>
      </c>
      <c r="M97" s="169">
        <v>25</v>
      </c>
      <c r="N97" s="169">
        <v>25</v>
      </c>
      <c r="O97" s="169">
        <v>25</v>
      </c>
      <c r="P97" s="169">
        <v>25</v>
      </c>
      <c r="Q97" s="169">
        <v>25</v>
      </c>
      <c r="R97" s="169">
        <v>25</v>
      </c>
      <c r="S97" s="169">
        <v>25</v>
      </c>
      <c r="T97" s="169">
        <v>25</v>
      </c>
    </row>
    <row r="98" spans="1:20" ht="20.25" customHeight="1" thickBot="1" x14ac:dyDescent="0.25">
      <c r="A98" s="374"/>
      <c r="B98" s="375"/>
      <c r="C98" s="163" t="s">
        <v>21</v>
      </c>
      <c r="D98" s="169">
        <v>25</v>
      </c>
      <c r="E98" s="168" t="s">
        <v>20</v>
      </c>
      <c r="F98" s="169">
        <v>25</v>
      </c>
      <c r="G98" s="169">
        <v>25</v>
      </c>
      <c r="H98" s="169">
        <v>25</v>
      </c>
      <c r="I98" s="169">
        <v>25</v>
      </c>
      <c r="J98" s="169">
        <v>25</v>
      </c>
      <c r="K98" s="169">
        <v>25</v>
      </c>
      <c r="L98" s="169">
        <v>25</v>
      </c>
      <c r="M98" s="169">
        <v>25</v>
      </c>
      <c r="N98" s="169">
        <v>25</v>
      </c>
      <c r="O98" s="169">
        <v>25</v>
      </c>
      <c r="P98" s="169">
        <v>25</v>
      </c>
      <c r="Q98" s="169">
        <v>25</v>
      </c>
      <c r="R98" s="169">
        <v>25</v>
      </c>
      <c r="S98" s="169">
        <v>25</v>
      </c>
      <c r="T98" s="169">
        <v>25</v>
      </c>
    </row>
    <row r="99" spans="1:20" ht="21.75" customHeight="1" thickBot="1" x14ac:dyDescent="0.25">
      <c r="A99" s="374"/>
      <c r="B99" s="375"/>
      <c r="C99" s="163" t="s">
        <v>22</v>
      </c>
      <c r="D99" s="169">
        <v>25</v>
      </c>
      <c r="E99" s="168" t="s">
        <v>20</v>
      </c>
      <c r="F99" s="169">
        <v>25</v>
      </c>
      <c r="G99" s="169">
        <v>25</v>
      </c>
      <c r="H99" s="169">
        <v>25</v>
      </c>
      <c r="I99" s="169">
        <v>25</v>
      </c>
      <c r="J99" s="169">
        <v>25</v>
      </c>
      <c r="K99" s="169">
        <v>25</v>
      </c>
      <c r="L99" s="169">
        <v>25</v>
      </c>
      <c r="M99" s="169">
        <v>25</v>
      </c>
      <c r="N99" s="169">
        <v>25</v>
      </c>
      <c r="O99" s="169">
        <v>25</v>
      </c>
      <c r="P99" s="169">
        <v>25</v>
      </c>
      <c r="Q99" s="169">
        <v>25</v>
      </c>
      <c r="R99" s="169">
        <v>25</v>
      </c>
      <c r="S99" s="169">
        <v>25</v>
      </c>
      <c r="T99" s="169">
        <v>25</v>
      </c>
    </row>
    <row r="100" spans="1:20" ht="30.75" customHeight="1" thickBot="1" x14ac:dyDescent="0.25">
      <c r="A100" s="83" t="s">
        <v>54</v>
      </c>
      <c r="B100" s="386" t="s">
        <v>55</v>
      </c>
      <c r="C100" s="386"/>
      <c r="D100" s="386"/>
      <c r="E100" s="386"/>
      <c r="F100" s="386"/>
      <c r="G100" s="386"/>
      <c r="H100" s="386"/>
      <c r="I100" s="386"/>
      <c r="J100" s="386"/>
      <c r="K100" s="386"/>
      <c r="L100" s="386"/>
      <c r="M100" s="386"/>
      <c r="N100" s="386"/>
      <c r="O100" s="386"/>
      <c r="P100" s="386"/>
      <c r="Q100" s="386"/>
      <c r="R100" s="386"/>
      <c r="S100" s="386"/>
      <c r="T100" s="415"/>
    </row>
    <row r="101" spans="1:20" ht="20.25" customHeight="1" thickBot="1" x14ac:dyDescent="0.25">
      <c r="A101" s="416"/>
      <c r="B101" s="386" t="s">
        <v>56</v>
      </c>
      <c r="C101" s="386"/>
      <c r="D101" s="178">
        <v>100</v>
      </c>
      <c r="E101" s="168" t="s">
        <v>38</v>
      </c>
      <c r="F101" s="178">
        <v>100</v>
      </c>
      <c r="G101" s="178">
        <v>100</v>
      </c>
      <c r="H101" s="178">
        <v>100</v>
      </c>
      <c r="I101" s="178">
        <v>100</v>
      </c>
      <c r="J101" s="61">
        <f>(F101+G101+H101+I101)</f>
        <v>400</v>
      </c>
      <c r="K101" s="178">
        <v>100</v>
      </c>
      <c r="L101" s="178">
        <v>100</v>
      </c>
      <c r="M101" s="178">
        <v>100</v>
      </c>
      <c r="N101" s="178">
        <v>100</v>
      </c>
      <c r="O101" s="61">
        <f>(K101+L101+M101+N101)</f>
        <v>400</v>
      </c>
      <c r="P101" s="178">
        <v>100</v>
      </c>
      <c r="Q101" s="178">
        <v>100</v>
      </c>
      <c r="R101" s="178">
        <v>100</v>
      </c>
      <c r="S101" s="178">
        <v>100</v>
      </c>
      <c r="T101" s="61">
        <f>(P101+Q101+R101+S101)</f>
        <v>400</v>
      </c>
    </row>
    <row r="102" spans="1:20" ht="23.25" customHeight="1" thickBot="1" x14ac:dyDescent="0.25">
      <c r="A102" s="416"/>
      <c r="B102" s="386" t="s">
        <v>155</v>
      </c>
      <c r="C102" s="386"/>
      <c r="D102" s="171">
        <v>33.299999999999997</v>
      </c>
      <c r="E102" s="168" t="s">
        <v>20</v>
      </c>
      <c r="F102" s="171">
        <v>33.299999999999997</v>
      </c>
      <c r="G102" s="171">
        <v>33.299999999999997</v>
      </c>
      <c r="H102" s="171">
        <v>33.299999999999997</v>
      </c>
      <c r="I102" s="171">
        <v>33.299999999999997</v>
      </c>
      <c r="J102" s="171">
        <v>33.299999999999997</v>
      </c>
      <c r="K102" s="171">
        <v>33.299999999999997</v>
      </c>
      <c r="L102" s="171">
        <v>33.299999999999997</v>
      </c>
      <c r="M102" s="171">
        <v>33.299999999999997</v>
      </c>
      <c r="N102" s="171">
        <v>33.299999999999997</v>
      </c>
      <c r="O102" s="171">
        <v>33.299999999999997</v>
      </c>
      <c r="P102" s="171">
        <v>33.299999999999997</v>
      </c>
      <c r="Q102" s="171">
        <v>33.299999999999997</v>
      </c>
      <c r="R102" s="171">
        <v>33.299999999999997</v>
      </c>
      <c r="S102" s="171">
        <v>33.299999999999997</v>
      </c>
      <c r="T102" s="171">
        <v>33.299999999999997</v>
      </c>
    </row>
    <row r="103" spans="1:20" ht="12" customHeight="1" thickBot="1" x14ac:dyDescent="0.25">
      <c r="A103" s="416"/>
      <c r="B103" s="417" t="s">
        <v>177</v>
      </c>
      <c r="C103" s="376" t="s">
        <v>19</v>
      </c>
      <c r="D103" s="377">
        <v>50</v>
      </c>
      <c r="E103" s="378" t="s">
        <v>20</v>
      </c>
      <c r="F103" s="377">
        <v>50</v>
      </c>
      <c r="G103" s="377">
        <v>50</v>
      </c>
      <c r="H103" s="377">
        <v>50</v>
      </c>
      <c r="I103" s="377">
        <v>50</v>
      </c>
      <c r="J103" s="377">
        <v>50</v>
      </c>
      <c r="K103" s="377">
        <v>50</v>
      </c>
      <c r="L103" s="377">
        <v>50</v>
      </c>
      <c r="M103" s="377">
        <v>50</v>
      </c>
      <c r="N103" s="377">
        <v>50</v>
      </c>
      <c r="O103" s="377">
        <v>50</v>
      </c>
      <c r="P103" s="377">
        <v>50</v>
      </c>
      <c r="Q103" s="377">
        <v>50</v>
      </c>
      <c r="R103" s="377">
        <v>50</v>
      </c>
      <c r="S103" s="377">
        <v>50</v>
      </c>
      <c r="T103" s="377">
        <v>50</v>
      </c>
    </row>
    <row r="104" spans="1:20" ht="10.8" thickBot="1" x14ac:dyDescent="0.25">
      <c r="A104" s="416"/>
      <c r="B104" s="417"/>
      <c r="C104" s="376"/>
      <c r="D104" s="377"/>
      <c r="E104" s="378"/>
      <c r="F104" s="377"/>
      <c r="G104" s="377"/>
      <c r="H104" s="377"/>
      <c r="I104" s="377"/>
      <c r="J104" s="377"/>
      <c r="K104" s="377"/>
      <c r="L104" s="377"/>
      <c r="M104" s="377"/>
      <c r="N104" s="377"/>
      <c r="O104" s="377"/>
      <c r="P104" s="377"/>
      <c r="Q104" s="377"/>
      <c r="R104" s="377"/>
      <c r="S104" s="377"/>
      <c r="T104" s="377"/>
    </row>
    <row r="105" spans="1:20" ht="10.8" thickBot="1" x14ac:dyDescent="0.25">
      <c r="A105" s="416"/>
      <c r="B105" s="417"/>
      <c r="C105" s="376" t="s">
        <v>21</v>
      </c>
      <c r="D105" s="377">
        <v>25</v>
      </c>
      <c r="E105" s="378" t="s">
        <v>20</v>
      </c>
      <c r="F105" s="377">
        <v>25</v>
      </c>
      <c r="G105" s="377">
        <v>25</v>
      </c>
      <c r="H105" s="377">
        <v>25</v>
      </c>
      <c r="I105" s="377">
        <v>25</v>
      </c>
      <c r="J105" s="377">
        <v>25</v>
      </c>
      <c r="K105" s="377">
        <v>25</v>
      </c>
      <c r="L105" s="377">
        <v>25</v>
      </c>
      <c r="M105" s="377">
        <v>25</v>
      </c>
      <c r="N105" s="377">
        <v>25</v>
      </c>
      <c r="O105" s="377">
        <v>25</v>
      </c>
      <c r="P105" s="377">
        <v>25</v>
      </c>
      <c r="Q105" s="377">
        <v>25</v>
      </c>
      <c r="R105" s="377">
        <v>25</v>
      </c>
      <c r="S105" s="377">
        <v>25</v>
      </c>
      <c r="T105" s="377">
        <v>25</v>
      </c>
    </row>
    <row r="106" spans="1:20" ht="10.8" thickBot="1" x14ac:dyDescent="0.25">
      <c r="A106" s="416"/>
      <c r="B106" s="417"/>
      <c r="C106" s="376"/>
      <c r="D106" s="377"/>
      <c r="E106" s="378"/>
      <c r="F106" s="377"/>
      <c r="G106" s="377"/>
      <c r="H106" s="377"/>
      <c r="I106" s="377"/>
      <c r="J106" s="377"/>
      <c r="K106" s="377"/>
      <c r="L106" s="377"/>
      <c r="M106" s="377"/>
      <c r="N106" s="377"/>
      <c r="O106" s="377"/>
      <c r="P106" s="377"/>
      <c r="Q106" s="377"/>
      <c r="R106" s="377"/>
      <c r="S106" s="377"/>
      <c r="T106" s="377"/>
    </row>
    <row r="107" spans="1:20" ht="10.8" thickBot="1" x14ac:dyDescent="0.25">
      <c r="A107" s="416"/>
      <c r="B107" s="417"/>
      <c r="C107" s="376" t="s">
        <v>22</v>
      </c>
      <c r="D107" s="377">
        <v>30</v>
      </c>
      <c r="E107" s="378" t="s">
        <v>20</v>
      </c>
      <c r="F107" s="377">
        <v>30</v>
      </c>
      <c r="G107" s="377">
        <v>30</v>
      </c>
      <c r="H107" s="377">
        <v>30</v>
      </c>
      <c r="I107" s="377">
        <v>30</v>
      </c>
      <c r="J107" s="377">
        <v>30</v>
      </c>
      <c r="K107" s="377">
        <v>30</v>
      </c>
      <c r="L107" s="377">
        <v>30</v>
      </c>
      <c r="M107" s="377">
        <v>30</v>
      </c>
      <c r="N107" s="377">
        <v>30</v>
      </c>
      <c r="O107" s="377">
        <v>30</v>
      </c>
      <c r="P107" s="377">
        <v>30</v>
      </c>
      <c r="Q107" s="377">
        <v>30</v>
      </c>
      <c r="R107" s="377">
        <v>30</v>
      </c>
      <c r="S107" s="377">
        <v>30</v>
      </c>
      <c r="T107" s="377">
        <v>30</v>
      </c>
    </row>
    <row r="108" spans="1:20" ht="10.8" thickBot="1" x14ac:dyDescent="0.25">
      <c r="A108" s="416"/>
      <c r="B108" s="417"/>
      <c r="C108" s="376"/>
      <c r="D108" s="377"/>
      <c r="E108" s="378"/>
      <c r="F108" s="377"/>
      <c r="G108" s="377"/>
      <c r="H108" s="377"/>
      <c r="I108" s="377"/>
      <c r="J108" s="377"/>
      <c r="K108" s="377"/>
      <c r="L108" s="377"/>
      <c r="M108" s="377"/>
      <c r="N108" s="377"/>
      <c r="O108" s="377"/>
      <c r="P108" s="377"/>
      <c r="Q108" s="377"/>
      <c r="R108" s="377"/>
      <c r="S108" s="377"/>
      <c r="T108" s="377"/>
    </row>
    <row r="109" spans="1:20" ht="10.8" thickBot="1" x14ac:dyDescent="0.25">
      <c r="A109" s="416"/>
      <c r="B109" s="375" t="s">
        <v>58</v>
      </c>
      <c r="C109" s="376" t="s">
        <v>19</v>
      </c>
      <c r="D109" s="377">
        <v>10</v>
      </c>
      <c r="E109" s="378" t="s">
        <v>20</v>
      </c>
      <c r="F109" s="377">
        <v>10</v>
      </c>
      <c r="G109" s="377">
        <v>10</v>
      </c>
      <c r="H109" s="377">
        <v>10</v>
      </c>
      <c r="I109" s="377">
        <v>10</v>
      </c>
      <c r="J109" s="377">
        <v>10</v>
      </c>
      <c r="K109" s="377">
        <v>10</v>
      </c>
      <c r="L109" s="377">
        <v>10</v>
      </c>
      <c r="M109" s="377">
        <v>10</v>
      </c>
      <c r="N109" s="377">
        <v>10</v>
      </c>
      <c r="O109" s="377">
        <v>10</v>
      </c>
      <c r="P109" s="377">
        <v>10</v>
      </c>
      <c r="Q109" s="377">
        <v>10</v>
      </c>
      <c r="R109" s="377">
        <v>10</v>
      </c>
      <c r="S109" s="377">
        <v>10</v>
      </c>
      <c r="T109" s="377">
        <v>10</v>
      </c>
    </row>
    <row r="110" spans="1:20" ht="10.8" thickBot="1" x14ac:dyDescent="0.25">
      <c r="A110" s="416"/>
      <c r="B110" s="375"/>
      <c r="C110" s="376"/>
      <c r="D110" s="377"/>
      <c r="E110" s="378"/>
      <c r="F110" s="377"/>
      <c r="G110" s="377"/>
      <c r="H110" s="377"/>
      <c r="I110" s="377"/>
      <c r="J110" s="377"/>
      <c r="K110" s="377"/>
      <c r="L110" s="377"/>
      <c r="M110" s="377"/>
      <c r="N110" s="377"/>
      <c r="O110" s="377"/>
      <c r="P110" s="377"/>
      <c r="Q110" s="377"/>
      <c r="R110" s="377"/>
      <c r="S110" s="377"/>
      <c r="T110" s="377"/>
    </row>
    <row r="111" spans="1:20" ht="10.8" thickBot="1" x14ac:dyDescent="0.25">
      <c r="A111" s="416"/>
      <c r="B111" s="375"/>
      <c r="C111" s="376" t="s">
        <v>21</v>
      </c>
      <c r="D111" s="377">
        <v>10</v>
      </c>
      <c r="E111" s="378" t="s">
        <v>20</v>
      </c>
      <c r="F111" s="377">
        <v>10</v>
      </c>
      <c r="G111" s="377">
        <v>10</v>
      </c>
      <c r="H111" s="377">
        <v>10</v>
      </c>
      <c r="I111" s="377">
        <v>10</v>
      </c>
      <c r="J111" s="377">
        <v>10</v>
      </c>
      <c r="K111" s="377">
        <v>10</v>
      </c>
      <c r="L111" s="377">
        <v>10</v>
      </c>
      <c r="M111" s="377">
        <v>10</v>
      </c>
      <c r="N111" s="377">
        <v>10</v>
      </c>
      <c r="O111" s="377">
        <v>10</v>
      </c>
      <c r="P111" s="377">
        <v>10</v>
      </c>
      <c r="Q111" s="377">
        <v>10</v>
      </c>
      <c r="R111" s="377">
        <v>10</v>
      </c>
      <c r="S111" s="377">
        <v>10</v>
      </c>
      <c r="T111" s="377">
        <v>10</v>
      </c>
    </row>
    <row r="112" spans="1:20" ht="10.8" thickBot="1" x14ac:dyDescent="0.25">
      <c r="A112" s="416"/>
      <c r="B112" s="375"/>
      <c r="C112" s="376"/>
      <c r="D112" s="377"/>
      <c r="E112" s="378"/>
      <c r="F112" s="377"/>
      <c r="G112" s="377"/>
      <c r="H112" s="377"/>
      <c r="I112" s="377"/>
      <c r="J112" s="377"/>
      <c r="K112" s="377"/>
      <c r="L112" s="377"/>
      <c r="M112" s="377"/>
      <c r="N112" s="377"/>
      <c r="O112" s="377"/>
      <c r="P112" s="377"/>
      <c r="Q112" s="377"/>
      <c r="R112" s="377"/>
      <c r="S112" s="377"/>
      <c r="T112" s="377"/>
    </row>
    <row r="113" spans="1:20" ht="10.8" thickBot="1" x14ac:dyDescent="0.25">
      <c r="A113" s="416"/>
      <c r="B113" s="375"/>
      <c r="C113" s="376" t="s">
        <v>22</v>
      </c>
      <c r="D113" s="377">
        <v>10</v>
      </c>
      <c r="E113" s="378" t="s">
        <v>20</v>
      </c>
      <c r="F113" s="377">
        <v>10</v>
      </c>
      <c r="G113" s="377">
        <v>10</v>
      </c>
      <c r="H113" s="377">
        <v>10</v>
      </c>
      <c r="I113" s="377">
        <v>10</v>
      </c>
      <c r="J113" s="377">
        <v>10</v>
      </c>
      <c r="K113" s="377">
        <v>10</v>
      </c>
      <c r="L113" s="377">
        <v>10</v>
      </c>
      <c r="M113" s="377">
        <v>10</v>
      </c>
      <c r="N113" s="377">
        <v>10</v>
      </c>
      <c r="O113" s="377">
        <v>10</v>
      </c>
      <c r="P113" s="377">
        <v>10</v>
      </c>
      <c r="Q113" s="377">
        <v>10</v>
      </c>
      <c r="R113" s="377">
        <v>10</v>
      </c>
      <c r="S113" s="377">
        <v>10</v>
      </c>
      <c r="T113" s="377">
        <v>10</v>
      </c>
    </row>
    <row r="114" spans="1:20" ht="10.8" thickBot="1" x14ac:dyDescent="0.25">
      <c r="A114" s="416"/>
      <c r="B114" s="375"/>
      <c r="C114" s="376"/>
      <c r="D114" s="377"/>
      <c r="E114" s="378"/>
      <c r="F114" s="377"/>
      <c r="G114" s="377"/>
      <c r="H114" s="377"/>
      <c r="I114" s="377"/>
      <c r="J114" s="377"/>
      <c r="K114" s="377"/>
      <c r="L114" s="377"/>
      <c r="M114" s="377"/>
      <c r="N114" s="377"/>
      <c r="O114" s="377"/>
      <c r="P114" s="377"/>
      <c r="Q114" s="377"/>
      <c r="R114" s="377"/>
      <c r="S114" s="377"/>
      <c r="T114" s="377"/>
    </row>
    <row r="115" spans="1:20" ht="22.5" customHeight="1" thickBot="1" x14ac:dyDescent="0.25">
      <c r="A115" s="83" t="s">
        <v>59</v>
      </c>
      <c r="B115" s="375" t="s">
        <v>60</v>
      </c>
      <c r="C115" s="375"/>
      <c r="D115" s="375"/>
      <c r="E115" s="375"/>
      <c r="F115" s="375"/>
      <c r="G115" s="375"/>
      <c r="H115" s="375"/>
      <c r="I115" s="375"/>
      <c r="J115" s="375"/>
      <c r="K115" s="375"/>
      <c r="L115" s="375"/>
      <c r="M115" s="375"/>
      <c r="N115" s="375"/>
      <c r="O115" s="375"/>
      <c r="P115" s="375"/>
      <c r="Q115" s="375"/>
      <c r="R115" s="375"/>
      <c r="S115" s="375"/>
      <c r="T115" s="418"/>
    </row>
    <row r="116" spans="1:20" ht="10.8" thickBot="1" x14ac:dyDescent="0.25">
      <c r="A116" s="374"/>
      <c r="B116" s="375" t="s">
        <v>61</v>
      </c>
      <c r="C116" s="419" t="s">
        <v>62</v>
      </c>
      <c r="D116" s="393">
        <v>0.1</v>
      </c>
      <c r="E116" s="393" t="s">
        <v>20</v>
      </c>
      <c r="F116" s="393">
        <v>0.1</v>
      </c>
      <c r="G116" s="393">
        <v>0.1</v>
      </c>
      <c r="H116" s="393">
        <v>0.1</v>
      </c>
      <c r="I116" s="393">
        <v>0.1</v>
      </c>
      <c r="J116" s="393">
        <v>0.1</v>
      </c>
      <c r="K116" s="393">
        <v>0.1</v>
      </c>
      <c r="L116" s="393">
        <v>0.1</v>
      </c>
      <c r="M116" s="393">
        <v>0.1</v>
      </c>
      <c r="N116" s="393">
        <v>0.1</v>
      </c>
      <c r="O116" s="393">
        <v>0.1</v>
      </c>
      <c r="P116" s="393">
        <v>0.1</v>
      </c>
      <c r="Q116" s="393">
        <v>0.1</v>
      </c>
      <c r="R116" s="393">
        <v>0.1</v>
      </c>
      <c r="S116" s="393">
        <v>0.1</v>
      </c>
      <c r="T116" s="393">
        <v>0.1</v>
      </c>
    </row>
    <row r="117" spans="1:20" ht="10.8" thickBot="1" x14ac:dyDescent="0.25">
      <c r="A117" s="374"/>
      <c r="B117" s="375"/>
      <c r="C117" s="419"/>
      <c r="D117" s="393"/>
      <c r="E117" s="393"/>
      <c r="F117" s="393"/>
      <c r="G117" s="393"/>
      <c r="H117" s="393"/>
      <c r="I117" s="393"/>
      <c r="J117" s="393"/>
      <c r="K117" s="393"/>
      <c r="L117" s="393"/>
      <c r="M117" s="393"/>
      <c r="N117" s="393"/>
      <c r="O117" s="393"/>
      <c r="P117" s="393"/>
      <c r="Q117" s="393"/>
      <c r="R117" s="393"/>
      <c r="S117" s="393"/>
      <c r="T117" s="393"/>
    </row>
    <row r="118" spans="1:20" ht="10.8" thickBot="1" x14ac:dyDescent="0.25">
      <c r="A118" s="374"/>
      <c r="B118" s="375"/>
      <c r="C118" s="419" t="s">
        <v>21</v>
      </c>
      <c r="D118" s="393">
        <v>0</v>
      </c>
      <c r="E118" s="420" t="s">
        <v>20</v>
      </c>
      <c r="F118" s="393">
        <v>0</v>
      </c>
      <c r="G118" s="393">
        <v>0</v>
      </c>
      <c r="H118" s="393">
        <v>0</v>
      </c>
      <c r="I118" s="393">
        <v>0</v>
      </c>
      <c r="J118" s="393">
        <v>0</v>
      </c>
      <c r="K118" s="393">
        <v>0</v>
      </c>
      <c r="L118" s="393">
        <v>0</v>
      </c>
      <c r="M118" s="393">
        <v>0</v>
      </c>
      <c r="N118" s="393">
        <v>0</v>
      </c>
      <c r="O118" s="393">
        <v>0</v>
      </c>
      <c r="P118" s="393">
        <v>0</v>
      </c>
      <c r="Q118" s="393">
        <v>0</v>
      </c>
      <c r="R118" s="393">
        <v>0</v>
      </c>
      <c r="S118" s="393">
        <v>0</v>
      </c>
      <c r="T118" s="393">
        <v>0</v>
      </c>
    </row>
    <row r="119" spans="1:20" ht="10.8" thickBot="1" x14ac:dyDescent="0.25">
      <c r="A119" s="374"/>
      <c r="B119" s="375"/>
      <c r="C119" s="419"/>
      <c r="D119" s="393"/>
      <c r="E119" s="420"/>
      <c r="F119" s="393"/>
      <c r="G119" s="393"/>
      <c r="H119" s="393"/>
      <c r="I119" s="393"/>
      <c r="J119" s="393"/>
      <c r="K119" s="393"/>
      <c r="L119" s="393"/>
      <c r="M119" s="393"/>
      <c r="N119" s="393"/>
      <c r="O119" s="393"/>
      <c r="P119" s="393"/>
      <c r="Q119" s="393"/>
      <c r="R119" s="393"/>
      <c r="S119" s="393"/>
      <c r="T119" s="393"/>
    </row>
    <row r="120" spans="1:20" ht="10.8" thickBot="1" x14ac:dyDescent="0.25">
      <c r="A120" s="374"/>
      <c r="B120" s="375"/>
      <c r="C120" s="419" t="s">
        <v>22</v>
      </c>
      <c r="D120" s="393">
        <v>0.1</v>
      </c>
      <c r="E120" s="393" t="s">
        <v>20</v>
      </c>
      <c r="F120" s="393">
        <v>0.1</v>
      </c>
      <c r="G120" s="393">
        <v>0.1</v>
      </c>
      <c r="H120" s="393">
        <v>0.1</v>
      </c>
      <c r="I120" s="393">
        <v>0.1</v>
      </c>
      <c r="J120" s="393">
        <v>0.1</v>
      </c>
      <c r="K120" s="393">
        <v>0.1</v>
      </c>
      <c r="L120" s="393">
        <v>0.1</v>
      </c>
      <c r="M120" s="393">
        <v>0.1</v>
      </c>
      <c r="N120" s="393">
        <v>0.1</v>
      </c>
      <c r="O120" s="393">
        <v>0.1</v>
      </c>
      <c r="P120" s="393">
        <v>0.1</v>
      </c>
      <c r="Q120" s="393">
        <v>0.1</v>
      </c>
      <c r="R120" s="393">
        <v>0.1</v>
      </c>
      <c r="S120" s="393">
        <v>0.1</v>
      </c>
      <c r="T120" s="393">
        <v>0.1</v>
      </c>
    </row>
    <row r="121" spans="1:20" ht="10.8" thickBot="1" x14ac:dyDescent="0.25">
      <c r="A121" s="374"/>
      <c r="B121" s="375"/>
      <c r="C121" s="419"/>
      <c r="D121" s="393"/>
      <c r="E121" s="393"/>
      <c r="F121" s="393"/>
      <c r="G121" s="393"/>
      <c r="H121" s="393"/>
      <c r="I121" s="393"/>
      <c r="J121" s="393"/>
      <c r="K121" s="393"/>
      <c r="L121" s="393"/>
      <c r="M121" s="393"/>
      <c r="N121" s="393"/>
      <c r="O121" s="393"/>
      <c r="P121" s="393"/>
      <c r="Q121" s="393"/>
      <c r="R121" s="393"/>
      <c r="S121" s="393"/>
      <c r="T121" s="393"/>
    </row>
    <row r="122" spans="1:20" ht="10.8" thickBot="1" x14ac:dyDescent="0.25">
      <c r="A122" s="374"/>
      <c r="B122" s="375" t="s">
        <v>63</v>
      </c>
      <c r="C122" s="376" t="s">
        <v>62</v>
      </c>
      <c r="D122" s="393">
        <v>0.1</v>
      </c>
      <c r="E122" s="393" t="s">
        <v>20</v>
      </c>
      <c r="F122" s="393">
        <v>0.1</v>
      </c>
      <c r="G122" s="393">
        <v>0.1</v>
      </c>
      <c r="H122" s="393">
        <v>0.1</v>
      </c>
      <c r="I122" s="393">
        <v>0.1</v>
      </c>
      <c r="J122" s="393">
        <v>0.1</v>
      </c>
      <c r="K122" s="393">
        <v>0.1</v>
      </c>
      <c r="L122" s="393">
        <v>0.1</v>
      </c>
      <c r="M122" s="393">
        <v>0.1</v>
      </c>
      <c r="N122" s="393">
        <v>0.1</v>
      </c>
      <c r="O122" s="393">
        <v>0.1</v>
      </c>
      <c r="P122" s="393">
        <v>0.1</v>
      </c>
      <c r="Q122" s="393">
        <v>0.1</v>
      </c>
      <c r="R122" s="393">
        <v>0.1</v>
      </c>
      <c r="S122" s="393">
        <v>0.1</v>
      </c>
      <c r="T122" s="393">
        <v>0.1</v>
      </c>
    </row>
    <row r="123" spans="1:20" ht="10.8" thickBot="1" x14ac:dyDescent="0.25">
      <c r="A123" s="374"/>
      <c r="B123" s="375"/>
      <c r="C123" s="376"/>
      <c r="D123" s="393"/>
      <c r="E123" s="393"/>
      <c r="F123" s="393"/>
      <c r="G123" s="393"/>
      <c r="H123" s="393"/>
      <c r="I123" s="393"/>
      <c r="J123" s="393"/>
      <c r="K123" s="393"/>
      <c r="L123" s="393"/>
      <c r="M123" s="393"/>
      <c r="N123" s="393"/>
      <c r="O123" s="393"/>
      <c r="P123" s="393"/>
      <c r="Q123" s="393"/>
      <c r="R123" s="393"/>
      <c r="S123" s="393"/>
      <c r="T123" s="393"/>
    </row>
    <row r="124" spans="1:20" ht="10.8" thickBot="1" x14ac:dyDescent="0.25">
      <c r="A124" s="374"/>
      <c r="B124" s="375"/>
      <c r="C124" s="376" t="s">
        <v>21</v>
      </c>
      <c r="D124" s="393">
        <v>0</v>
      </c>
      <c r="E124" s="420" t="s">
        <v>20</v>
      </c>
      <c r="F124" s="393">
        <v>0</v>
      </c>
      <c r="G124" s="393">
        <v>0</v>
      </c>
      <c r="H124" s="393">
        <v>0</v>
      </c>
      <c r="I124" s="393">
        <v>0</v>
      </c>
      <c r="J124" s="393">
        <v>0</v>
      </c>
      <c r="K124" s="393">
        <v>0</v>
      </c>
      <c r="L124" s="393">
        <v>0</v>
      </c>
      <c r="M124" s="393">
        <v>0</v>
      </c>
      <c r="N124" s="393">
        <v>0</v>
      </c>
      <c r="O124" s="393">
        <v>0</v>
      </c>
      <c r="P124" s="393">
        <v>0</v>
      </c>
      <c r="Q124" s="393">
        <v>0</v>
      </c>
      <c r="R124" s="393">
        <v>0</v>
      </c>
      <c r="S124" s="393">
        <v>0</v>
      </c>
      <c r="T124" s="393">
        <v>0</v>
      </c>
    </row>
    <row r="125" spans="1:20" ht="10.8" thickBot="1" x14ac:dyDescent="0.25">
      <c r="A125" s="374"/>
      <c r="B125" s="375"/>
      <c r="C125" s="376"/>
      <c r="D125" s="393"/>
      <c r="E125" s="420"/>
      <c r="F125" s="393"/>
      <c r="G125" s="393"/>
      <c r="H125" s="393"/>
      <c r="I125" s="393"/>
      <c r="J125" s="393"/>
      <c r="K125" s="393"/>
      <c r="L125" s="393"/>
      <c r="M125" s="393"/>
      <c r="N125" s="393"/>
      <c r="O125" s="393"/>
      <c r="P125" s="393"/>
      <c r="Q125" s="393"/>
      <c r="R125" s="393"/>
      <c r="S125" s="393"/>
      <c r="T125" s="393"/>
    </row>
    <row r="126" spans="1:20" ht="10.8" thickBot="1" x14ac:dyDescent="0.25">
      <c r="A126" s="374"/>
      <c r="B126" s="375"/>
      <c r="C126" s="376" t="s">
        <v>22</v>
      </c>
      <c r="D126" s="393">
        <v>0.1</v>
      </c>
      <c r="E126" s="393" t="s">
        <v>20</v>
      </c>
      <c r="F126" s="393">
        <v>0.1</v>
      </c>
      <c r="G126" s="393">
        <v>0.1</v>
      </c>
      <c r="H126" s="393">
        <v>0.1</v>
      </c>
      <c r="I126" s="393">
        <v>0.1</v>
      </c>
      <c r="J126" s="393">
        <v>0.1</v>
      </c>
      <c r="K126" s="393">
        <v>0.1</v>
      </c>
      <c r="L126" s="393">
        <v>0.1</v>
      </c>
      <c r="M126" s="393">
        <v>0.1</v>
      </c>
      <c r="N126" s="393">
        <v>0.1</v>
      </c>
      <c r="O126" s="393">
        <v>0.1</v>
      </c>
      <c r="P126" s="393">
        <v>0.1</v>
      </c>
      <c r="Q126" s="393">
        <v>0.1</v>
      </c>
      <c r="R126" s="393">
        <v>0.1</v>
      </c>
      <c r="S126" s="393">
        <v>0.1</v>
      </c>
      <c r="T126" s="393">
        <v>0.1</v>
      </c>
    </row>
    <row r="127" spans="1:20" ht="10.8" thickBot="1" x14ac:dyDescent="0.25">
      <c r="A127" s="374"/>
      <c r="B127" s="375"/>
      <c r="C127" s="376"/>
      <c r="D127" s="393"/>
      <c r="E127" s="393"/>
      <c r="F127" s="393"/>
      <c r="G127" s="393"/>
      <c r="H127" s="393"/>
      <c r="I127" s="393"/>
      <c r="J127" s="393"/>
      <c r="K127" s="393"/>
      <c r="L127" s="393"/>
      <c r="M127" s="393"/>
      <c r="N127" s="393"/>
      <c r="O127" s="393"/>
      <c r="P127" s="393"/>
      <c r="Q127" s="393"/>
      <c r="R127" s="393"/>
      <c r="S127" s="393"/>
      <c r="T127" s="393"/>
    </row>
    <row r="128" spans="1:20" ht="10.8" thickBot="1" x14ac:dyDescent="0.25">
      <c r="A128" s="374"/>
      <c r="B128" s="375" t="s">
        <v>64</v>
      </c>
      <c r="C128" s="375" t="s">
        <v>19</v>
      </c>
      <c r="D128" s="421">
        <v>1E-3</v>
      </c>
      <c r="E128" s="393" t="s">
        <v>20</v>
      </c>
      <c r="F128" s="421">
        <v>1E-3</v>
      </c>
      <c r="G128" s="421">
        <v>1E-3</v>
      </c>
      <c r="H128" s="421">
        <v>1E-3</v>
      </c>
      <c r="I128" s="421">
        <v>1E-3</v>
      </c>
      <c r="J128" s="421">
        <v>1E-3</v>
      </c>
      <c r="K128" s="421">
        <v>1E-3</v>
      </c>
      <c r="L128" s="421">
        <v>1E-3</v>
      </c>
      <c r="M128" s="421">
        <v>1E-3</v>
      </c>
      <c r="N128" s="421">
        <v>1E-3</v>
      </c>
      <c r="O128" s="421">
        <v>1E-3</v>
      </c>
      <c r="P128" s="421">
        <v>1E-3</v>
      </c>
      <c r="Q128" s="421">
        <v>1E-3</v>
      </c>
      <c r="R128" s="421">
        <v>1E-3</v>
      </c>
      <c r="S128" s="421">
        <v>1E-3</v>
      </c>
      <c r="T128" s="421">
        <v>1E-3</v>
      </c>
    </row>
    <row r="129" spans="1:20" ht="10.8" thickBot="1" x14ac:dyDescent="0.25">
      <c r="A129" s="374"/>
      <c r="B129" s="375"/>
      <c r="C129" s="375"/>
      <c r="D129" s="421"/>
      <c r="E129" s="393"/>
      <c r="F129" s="421"/>
      <c r="G129" s="421"/>
      <c r="H129" s="421"/>
      <c r="I129" s="421"/>
      <c r="J129" s="421"/>
      <c r="K129" s="421"/>
      <c r="L129" s="421"/>
      <c r="M129" s="421"/>
      <c r="N129" s="421"/>
      <c r="O129" s="421"/>
      <c r="P129" s="421"/>
      <c r="Q129" s="421"/>
      <c r="R129" s="421"/>
      <c r="S129" s="421"/>
      <c r="T129" s="421"/>
    </row>
    <row r="130" spans="1:20" ht="10.8" thickBot="1" x14ac:dyDescent="0.25">
      <c r="A130" s="374"/>
      <c r="B130" s="375"/>
      <c r="C130" s="375" t="s">
        <v>21</v>
      </c>
      <c r="D130" s="393">
        <v>0</v>
      </c>
      <c r="E130" s="420" t="s">
        <v>20</v>
      </c>
      <c r="F130" s="393">
        <v>0</v>
      </c>
      <c r="G130" s="393">
        <v>0</v>
      </c>
      <c r="H130" s="393">
        <v>0</v>
      </c>
      <c r="I130" s="393">
        <v>0</v>
      </c>
      <c r="J130" s="393">
        <v>0</v>
      </c>
      <c r="K130" s="393">
        <v>0</v>
      </c>
      <c r="L130" s="393">
        <v>0</v>
      </c>
      <c r="M130" s="393">
        <v>0</v>
      </c>
      <c r="N130" s="393">
        <v>0</v>
      </c>
      <c r="O130" s="393">
        <v>0</v>
      </c>
      <c r="P130" s="393">
        <v>0</v>
      </c>
      <c r="Q130" s="393">
        <v>0</v>
      </c>
      <c r="R130" s="393">
        <v>0</v>
      </c>
      <c r="S130" s="393">
        <v>0</v>
      </c>
      <c r="T130" s="393">
        <v>0</v>
      </c>
    </row>
    <row r="131" spans="1:20" ht="10.8" thickBot="1" x14ac:dyDescent="0.25">
      <c r="A131" s="374"/>
      <c r="B131" s="375"/>
      <c r="C131" s="375"/>
      <c r="D131" s="393"/>
      <c r="E131" s="420"/>
      <c r="F131" s="393"/>
      <c r="G131" s="393"/>
      <c r="H131" s="393"/>
      <c r="I131" s="393"/>
      <c r="J131" s="393"/>
      <c r="K131" s="393"/>
      <c r="L131" s="393"/>
      <c r="M131" s="393"/>
      <c r="N131" s="393"/>
      <c r="O131" s="393"/>
      <c r="P131" s="393"/>
      <c r="Q131" s="393"/>
      <c r="R131" s="393"/>
      <c r="S131" s="393"/>
      <c r="T131" s="393"/>
    </row>
    <row r="132" spans="1:20" ht="10.8" thickBot="1" x14ac:dyDescent="0.25">
      <c r="A132" s="374"/>
      <c r="B132" s="375"/>
      <c r="C132" s="375" t="s">
        <v>22</v>
      </c>
      <c r="D132" s="421">
        <v>1E-3</v>
      </c>
      <c r="E132" s="393" t="s">
        <v>20</v>
      </c>
      <c r="F132" s="421">
        <v>1E-3</v>
      </c>
      <c r="G132" s="421">
        <v>1E-3</v>
      </c>
      <c r="H132" s="421">
        <v>1E-3</v>
      </c>
      <c r="I132" s="421">
        <v>1E-3</v>
      </c>
      <c r="J132" s="421">
        <v>1E-3</v>
      </c>
      <c r="K132" s="421">
        <v>1E-3</v>
      </c>
      <c r="L132" s="421">
        <v>1E-3</v>
      </c>
      <c r="M132" s="421">
        <v>1E-3</v>
      </c>
      <c r="N132" s="421">
        <v>1E-3</v>
      </c>
      <c r="O132" s="421">
        <v>1E-3</v>
      </c>
      <c r="P132" s="421">
        <v>1E-3</v>
      </c>
      <c r="Q132" s="421">
        <v>1E-3</v>
      </c>
      <c r="R132" s="421">
        <v>1E-3</v>
      </c>
      <c r="S132" s="421">
        <v>1E-3</v>
      </c>
      <c r="T132" s="421">
        <v>1E-3</v>
      </c>
    </row>
    <row r="133" spans="1:20" ht="10.8" thickBot="1" x14ac:dyDescent="0.25">
      <c r="A133" s="374"/>
      <c r="B133" s="375"/>
      <c r="C133" s="375"/>
      <c r="D133" s="421"/>
      <c r="E133" s="393"/>
      <c r="F133" s="421"/>
      <c r="G133" s="421"/>
      <c r="H133" s="421"/>
      <c r="I133" s="421"/>
      <c r="J133" s="421"/>
      <c r="K133" s="421"/>
      <c r="L133" s="421"/>
      <c r="M133" s="421"/>
      <c r="N133" s="421"/>
      <c r="O133" s="421"/>
      <c r="P133" s="421"/>
      <c r="Q133" s="421"/>
      <c r="R133" s="421"/>
      <c r="S133" s="421"/>
      <c r="T133" s="421"/>
    </row>
    <row r="134" spans="1:20" ht="27" customHeight="1" thickBot="1" x14ac:dyDescent="0.25">
      <c r="A134" s="374"/>
      <c r="B134" s="417" t="s">
        <v>65</v>
      </c>
      <c r="C134" s="91" t="s">
        <v>19</v>
      </c>
      <c r="D134" s="178" t="s">
        <v>50</v>
      </c>
      <c r="E134" s="168" t="s">
        <v>38</v>
      </c>
      <c r="F134" s="169">
        <v>20</v>
      </c>
      <c r="G134" s="169">
        <v>20</v>
      </c>
      <c r="H134" s="169">
        <v>20</v>
      </c>
      <c r="I134" s="169">
        <v>20</v>
      </c>
      <c r="J134" s="61">
        <f>(F134+G134+H134+I134)</f>
        <v>80</v>
      </c>
      <c r="K134" s="169">
        <v>20</v>
      </c>
      <c r="L134" s="169">
        <v>20</v>
      </c>
      <c r="M134" s="169">
        <v>20</v>
      </c>
      <c r="N134" s="169">
        <v>20</v>
      </c>
      <c r="O134" s="61">
        <f>(K134+L134+M134+N134)</f>
        <v>80</v>
      </c>
      <c r="P134" s="169">
        <v>20</v>
      </c>
      <c r="Q134" s="169">
        <v>20</v>
      </c>
      <c r="R134" s="169">
        <v>20</v>
      </c>
      <c r="S134" s="169">
        <v>20</v>
      </c>
      <c r="T134" s="61">
        <f>(P134+Q134+R134+S134)</f>
        <v>80</v>
      </c>
    </row>
    <row r="135" spans="1:20" ht="25.5" customHeight="1" thickBot="1" x14ac:dyDescent="0.25">
      <c r="A135" s="374"/>
      <c r="B135" s="417"/>
      <c r="C135" s="91" t="s">
        <v>21</v>
      </c>
      <c r="D135" s="178" t="s">
        <v>109</v>
      </c>
      <c r="E135" s="168" t="s">
        <v>38</v>
      </c>
      <c r="F135" s="169">
        <v>1</v>
      </c>
      <c r="G135" s="169">
        <v>1</v>
      </c>
      <c r="H135" s="169">
        <v>1</v>
      </c>
      <c r="I135" s="169">
        <v>1</v>
      </c>
      <c r="J135" s="61">
        <f>(F135+G135+H135+I135)</f>
        <v>4</v>
      </c>
      <c r="K135" s="169">
        <v>1</v>
      </c>
      <c r="L135" s="169">
        <v>1</v>
      </c>
      <c r="M135" s="169">
        <v>1</v>
      </c>
      <c r="N135" s="169">
        <v>1</v>
      </c>
      <c r="O135" s="61">
        <f>(K135+L135+M135+N135)</f>
        <v>4</v>
      </c>
      <c r="P135" s="169">
        <v>1</v>
      </c>
      <c r="Q135" s="169">
        <v>1</v>
      </c>
      <c r="R135" s="169">
        <v>1</v>
      </c>
      <c r="S135" s="169">
        <v>1</v>
      </c>
      <c r="T135" s="61">
        <f>(P135+Q135+R135+S135)</f>
        <v>4</v>
      </c>
    </row>
    <row r="136" spans="1:20" ht="21" customHeight="1" thickBot="1" x14ac:dyDescent="0.25">
      <c r="A136" s="374"/>
      <c r="B136" s="417"/>
      <c r="C136" s="91" t="s">
        <v>22</v>
      </c>
      <c r="D136" s="178" t="s">
        <v>106</v>
      </c>
      <c r="E136" s="168" t="s">
        <v>38</v>
      </c>
      <c r="F136" s="169">
        <v>10</v>
      </c>
      <c r="G136" s="169">
        <v>10</v>
      </c>
      <c r="H136" s="169">
        <v>10</v>
      </c>
      <c r="I136" s="169">
        <v>10</v>
      </c>
      <c r="J136" s="61">
        <f>(F136+G136+H136+I136)</f>
        <v>40</v>
      </c>
      <c r="K136" s="169">
        <v>10</v>
      </c>
      <c r="L136" s="169">
        <v>10</v>
      </c>
      <c r="M136" s="169">
        <v>10</v>
      </c>
      <c r="N136" s="169">
        <v>10</v>
      </c>
      <c r="O136" s="61">
        <f>(K136+L136+M136+N136)</f>
        <v>40</v>
      </c>
      <c r="P136" s="169">
        <v>10</v>
      </c>
      <c r="Q136" s="169">
        <v>10</v>
      </c>
      <c r="R136" s="169">
        <v>10</v>
      </c>
      <c r="S136" s="169">
        <v>10</v>
      </c>
      <c r="T136" s="61">
        <f>(P136+Q136+R136+S136)</f>
        <v>40</v>
      </c>
    </row>
    <row r="137" spans="1:20" ht="10.8" thickBot="1" x14ac:dyDescent="0.25">
      <c r="A137" s="374"/>
      <c r="B137" s="417" t="s">
        <v>66</v>
      </c>
      <c r="C137" s="376" t="s">
        <v>62</v>
      </c>
      <c r="D137" s="377">
        <v>50</v>
      </c>
      <c r="E137" s="378" t="s">
        <v>20</v>
      </c>
      <c r="F137" s="377">
        <v>50</v>
      </c>
      <c r="G137" s="377">
        <v>50</v>
      </c>
      <c r="H137" s="377">
        <v>50</v>
      </c>
      <c r="I137" s="377">
        <v>50</v>
      </c>
      <c r="J137" s="377">
        <v>50</v>
      </c>
      <c r="K137" s="377">
        <v>50</v>
      </c>
      <c r="L137" s="377">
        <v>50</v>
      </c>
      <c r="M137" s="377">
        <v>50</v>
      </c>
      <c r="N137" s="377">
        <v>50</v>
      </c>
      <c r="O137" s="377">
        <v>50</v>
      </c>
      <c r="P137" s="377">
        <v>50</v>
      </c>
      <c r="Q137" s="377">
        <v>50</v>
      </c>
      <c r="R137" s="377">
        <v>50</v>
      </c>
      <c r="S137" s="377">
        <v>50</v>
      </c>
      <c r="T137" s="377">
        <v>50</v>
      </c>
    </row>
    <row r="138" spans="1:20" ht="20.25" customHeight="1" thickBot="1" x14ac:dyDescent="0.25">
      <c r="A138" s="374"/>
      <c r="B138" s="417"/>
      <c r="C138" s="376"/>
      <c r="D138" s="377"/>
      <c r="E138" s="378"/>
      <c r="F138" s="377"/>
      <c r="G138" s="377"/>
      <c r="H138" s="377"/>
      <c r="I138" s="377"/>
      <c r="J138" s="377"/>
      <c r="K138" s="377"/>
      <c r="L138" s="377"/>
      <c r="M138" s="377"/>
      <c r="N138" s="377"/>
      <c r="O138" s="377"/>
      <c r="P138" s="377"/>
      <c r="Q138" s="377"/>
      <c r="R138" s="377"/>
      <c r="S138" s="377"/>
      <c r="T138" s="377"/>
    </row>
    <row r="139" spans="1:20" ht="10.8" thickBot="1" x14ac:dyDescent="0.25">
      <c r="A139" s="374"/>
      <c r="B139" s="417"/>
      <c r="C139" s="422" t="s">
        <v>21</v>
      </c>
      <c r="D139" s="377">
        <v>100</v>
      </c>
      <c r="E139" s="378" t="s">
        <v>20</v>
      </c>
      <c r="F139" s="377">
        <v>100</v>
      </c>
      <c r="G139" s="377">
        <v>100</v>
      </c>
      <c r="H139" s="377">
        <v>100</v>
      </c>
      <c r="I139" s="377">
        <v>100</v>
      </c>
      <c r="J139" s="377">
        <v>100</v>
      </c>
      <c r="K139" s="377">
        <v>100</v>
      </c>
      <c r="L139" s="377">
        <v>100</v>
      </c>
      <c r="M139" s="377">
        <v>100</v>
      </c>
      <c r="N139" s="377">
        <v>100</v>
      </c>
      <c r="O139" s="377">
        <v>100</v>
      </c>
      <c r="P139" s="377">
        <v>100</v>
      </c>
      <c r="Q139" s="377">
        <v>100</v>
      </c>
      <c r="R139" s="377">
        <v>100</v>
      </c>
      <c r="S139" s="377">
        <v>100</v>
      </c>
      <c r="T139" s="377">
        <v>100</v>
      </c>
    </row>
    <row r="140" spans="1:20" ht="24.75" customHeight="1" thickBot="1" x14ac:dyDescent="0.25">
      <c r="A140" s="374"/>
      <c r="B140" s="417"/>
      <c r="C140" s="422"/>
      <c r="D140" s="377"/>
      <c r="E140" s="378"/>
      <c r="F140" s="377"/>
      <c r="G140" s="377"/>
      <c r="H140" s="377"/>
      <c r="I140" s="377"/>
      <c r="J140" s="377"/>
      <c r="K140" s="377"/>
      <c r="L140" s="377"/>
      <c r="M140" s="377"/>
      <c r="N140" s="377"/>
      <c r="O140" s="377"/>
      <c r="P140" s="377"/>
      <c r="Q140" s="377"/>
      <c r="R140" s="377"/>
      <c r="S140" s="377"/>
      <c r="T140" s="377"/>
    </row>
    <row r="141" spans="1:20" ht="10.8" thickBot="1" x14ac:dyDescent="0.25">
      <c r="A141" s="374"/>
      <c r="B141" s="417"/>
      <c r="C141" s="376" t="s">
        <v>22</v>
      </c>
      <c r="D141" s="377">
        <v>50</v>
      </c>
      <c r="E141" s="378" t="s">
        <v>20</v>
      </c>
      <c r="F141" s="377">
        <v>50</v>
      </c>
      <c r="G141" s="377">
        <v>50</v>
      </c>
      <c r="H141" s="377">
        <v>50</v>
      </c>
      <c r="I141" s="377">
        <v>50</v>
      </c>
      <c r="J141" s="377">
        <v>50</v>
      </c>
      <c r="K141" s="377">
        <v>50</v>
      </c>
      <c r="L141" s="377">
        <v>50</v>
      </c>
      <c r="M141" s="377">
        <v>50</v>
      </c>
      <c r="N141" s="377">
        <v>50</v>
      </c>
      <c r="O141" s="377">
        <v>50</v>
      </c>
      <c r="P141" s="377">
        <v>50</v>
      </c>
      <c r="Q141" s="377">
        <v>50</v>
      </c>
      <c r="R141" s="377">
        <v>50</v>
      </c>
      <c r="S141" s="377">
        <v>50</v>
      </c>
      <c r="T141" s="377">
        <v>50</v>
      </c>
    </row>
    <row r="142" spans="1:20" ht="10.8" thickBot="1" x14ac:dyDescent="0.25">
      <c r="A142" s="374"/>
      <c r="B142" s="417"/>
      <c r="C142" s="376"/>
      <c r="D142" s="377"/>
      <c r="E142" s="378"/>
      <c r="F142" s="377"/>
      <c r="G142" s="377"/>
      <c r="H142" s="377"/>
      <c r="I142" s="377"/>
      <c r="J142" s="377"/>
      <c r="K142" s="377"/>
      <c r="L142" s="377"/>
      <c r="M142" s="377"/>
      <c r="N142" s="377"/>
      <c r="O142" s="377"/>
      <c r="P142" s="377"/>
      <c r="Q142" s="377"/>
      <c r="R142" s="377"/>
      <c r="S142" s="377"/>
      <c r="T142" s="377"/>
    </row>
    <row r="143" spans="1:20" ht="23.25" customHeight="1" thickBot="1" x14ac:dyDescent="0.25">
      <c r="A143" s="92">
        <v>1.6</v>
      </c>
      <c r="B143" s="423" t="s">
        <v>67</v>
      </c>
      <c r="C143" s="424"/>
      <c r="D143" s="424"/>
      <c r="E143" s="424"/>
      <c r="F143" s="424"/>
      <c r="G143" s="424"/>
      <c r="H143" s="424"/>
      <c r="I143" s="424"/>
      <c r="J143" s="424"/>
      <c r="K143" s="424"/>
      <c r="L143" s="424"/>
      <c r="M143" s="424"/>
      <c r="N143" s="424"/>
      <c r="O143" s="424"/>
      <c r="P143" s="424"/>
      <c r="Q143" s="424"/>
      <c r="R143" s="424"/>
      <c r="S143" s="424"/>
      <c r="T143" s="425"/>
    </row>
    <row r="144" spans="1:20" ht="10.8" thickBot="1" x14ac:dyDescent="0.25">
      <c r="A144" s="416"/>
      <c r="B144" s="375" t="s">
        <v>68</v>
      </c>
      <c r="C144" s="376" t="s">
        <v>62</v>
      </c>
      <c r="D144" s="377">
        <v>10</v>
      </c>
      <c r="E144" s="378" t="s">
        <v>20</v>
      </c>
      <c r="F144" s="377">
        <v>10</v>
      </c>
      <c r="G144" s="377">
        <v>10</v>
      </c>
      <c r="H144" s="377">
        <v>10</v>
      </c>
      <c r="I144" s="377">
        <v>10</v>
      </c>
      <c r="J144" s="377">
        <v>10</v>
      </c>
      <c r="K144" s="377">
        <v>10</v>
      </c>
      <c r="L144" s="377">
        <v>10</v>
      </c>
      <c r="M144" s="377">
        <v>10</v>
      </c>
      <c r="N144" s="377">
        <v>10</v>
      </c>
      <c r="O144" s="377">
        <v>10</v>
      </c>
      <c r="P144" s="377">
        <v>10</v>
      </c>
      <c r="Q144" s="377">
        <v>10</v>
      </c>
      <c r="R144" s="377">
        <v>10</v>
      </c>
      <c r="S144" s="377">
        <v>10</v>
      </c>
      <c r="T144" s="377">
        <v>10</v>
      </c>
    </row>
    <row r="145" spans="1:20" ht="10.5" customHeight="1" thickBot="1" x14ac:dyDescent="0.25">
      <c r="A145" s="416"/>
      <c r="B145" s="375"/>
      <c r="C145" s="376"/>
      <c r="D145" s="377"/>
      <c r="E145" s="378"/>
      <c r="F145" s="377"/>
      <c r="G145" s="377"/>
      <c r="H145" s="377"/>
      <c r="I145" s="377"/>
      <c r="J145" s="377"/>
      <c r="K145" s="377"/>
      <c r="L145" s="377"/>
      <c r="M145" s="377"/>
      <c r="N145" s="377"/>
      <c r="O145" s="377"/>
      <c r="P145" s="377"/>
      <c r="Q145" s="377"/>
      <c r="R145" s="377"/>
      <c r="S145" s="377"/>
      <c r="T145" s="377"/>
    </row>
    <row r="146" spans="1:20" ht="15" customHeight="1" thickBot="1" x14ac:dyDescent="0.25">
      <c r="A146" s="416"/>
      <c r="B146" s="375"/>
      <c r="C146" s="376" t="s">
        <v>21</v>
      </c>
      <c r="D146" s="377">
        <v>5</v>
      </c>
      <c r="E146" s="378" t="s">
        <v>20</v>
      </c>
      <c r="F146" s="377">
        <v>5</v>
      </c>
      <c r="G146" s="377">
        <v>5</v>
      </c>
      <c r="H146" s="377">
        <v>5</v>
      </c>
      <c r="I146" s="377">
        <v>5</v>
      </c>
      <c r="J146" s="377">
        <v>5</v>
      </c>
      <c r="K146" s="377">
        <v>5</v>
      </c>
      <c r="L146" s="377">
        <v>5</v>
      </c>
      <c r="M146" s="377">
        <v>5</v>
      </c>
      <c r="N146" s="377">
        <v>5</v>
      </c>
      <c r="O146" s="377">
        <v>5</v>
      </c>
      <c r="P146" s="377">
        <v>5</v>
      </c>
      <c r="Q146" s="377">
        <v>5</v>
      </c>
      <c r="R146" s="377">
        <v>5</v>
      </c>
      <c r="S146" s="377">
        <v>5</v>
      </c>
      <c r="T146" s="377">
        <v>5</v>
      </c>
    </row>
    <row r="147" spans="1:20" ht="10.8" thickBot="1" x14ac:dyDescent="0.25">
      <c r="A147" s="416"/>
      <c r="B147" s="375"/>
      <c r="C147" s="376"/>
      <c r="D147" s="377"/>
      <c r="E147" s="378"/>
      <c r="F147" s="377"/>
      <c r="G147" s="377"/>
      <c r="H147" s="377"/>
      <c r="I147" s="377"/>
      <c r="J147" s="377"/>
      <c r="K147" s="377"/>
      <c r="L147" s="377"/>
      <c r="M147" s="377"/>
      <c r="N147" s="377"/>
      <c r="O147" s="377"/>
      <c r="P147" s="377"/>
      <c r="Q147" s="377"/>
      <c r="R147" s="377"/>
      <c r="S147" s="377"/>
      <c r="T147" s="377"/>
    </row>
    <row r="148" spans="1:20" ht="10.8" thickBot="1" x14ac:dyDescent="0.25">
      <c r="A148" s="416"/>
      <c r="B148" s="375"/>
      <c r="C148" s="376" t="s">
        <v>22</v>
      </c>
      <c r="D148" s="377">
        <v>10</v>
      </c>
      <c r="E148" s="378" t="s">
        <v>20</v>
      </c>
      <c r="F148" s="377">
        <v>10</v>
      </c>
      <c r="G148" s="377">
        <v>10</v>
      </c>
      <c r="H148" s="377">
        <v>10</v>
      </c>
      <c r="I148" s="377">
        <v>10</v>
      </c>
      <c r="J148" s="377">
        <v>10</v>
      </c>
      <c r="K148" s="377">
        <v>10</v>
      </c>
      <c r="L148" s="377">
        <v>10</v>
      </c>
      <c r="M148" s="377">
        <v>10</v>
      </c>
      <c r="N148" s="377">
        <v>10</v>
      </c>
      <c r="O148" s="377">
        <v>10</v>
      </c>
      <c r="P148" s="377">
        <v>10</v>
      </c>
      <c r="Q148" s="377">
        <v>10</v>
      </c>
      <c r="R148" s="377">
        <v>10</v>
      </c>
      <c r="S148" s="377">
        <v>10</v>
      </c>
      <c r="T148" s="377">
        <v>10</v>
      </c>
    </row>
    <row r="149" spans="1:20" ht="10.8" thickBot="1" x14ac:dyDescent="0.25">
      <c r="A149" s="416"/>
      <c r="B149" s="375"/>
      <c r="C149" s="376"/>
      <c r="D149" s="377"/>
      <c r="E149" s="378"/>
      <c r="F149" s="377"/>
      <c r="G149" s="377"/>
      <c r="H149" s="377"/>
      <c r="I149" s="377"/>
      <c r="J149" s="377"/>
      <c r="K149" s="377"/>
      <c r="L149" s="377"/>
      <c r="M149" s="377"/>
      <c r="N149" s="377"/>
      <c r="O149" s="377"/>
      <c r="P149" s="377"/>
      <c r="Q149" s="377"/>
      <c r="R149" s="377"/>
      <c r="S149" s="377"/>
      <c r="T149" s="377"/>
    </row>
    <row r="150" spans="1:20" ht="10.8" thickBot="1" x14ac:dyDescent="0.25">
      <c r="A150" s="416"/>
      <c r="B150" s="375" t="s">
        <v>69</v>
      </c>
      <c r="C150" s="376" t="s">
        <v>62</v>
      </c>
      <c r="D150" s="377">
        <v>10</v>
      </c>
      <c r="E150" s="378" t="s">
        <v>20</v>
      </c>
      <c r="F150" s="377">
        <v>10</v>
      </c>
      <c r="G150" s="377">
        <v>10</v>
      </c>
      <c r="H150" s="377">
        <v>10</v>
      </c>
      <c r="I150" s="377">
        <v>10</v>
      </c>
      <c r="J150" s="377">
        <v>10</v>
      </c>
      <c r="K150" s="377">
        <v>10</v>
      </c>
      <c r="L150" s="377">
        <v>10</v>
      </c>
      <c r="M150" s="377">
        <v>10</v>
      </c>
      <c r="N150" s="377">
        <v>10</v>
      </c>
      <c r="O150" s="377">
        <v>10</v>
      </c>
      <c r="P150" s="377">
        <v>10</v>
      </c>
      <c r="Q150" s="377">
        <v>10</v>
      </c>
      <c r="R150" s="377">
        <v>10</v>
      </c>
      <c r="S150" s="377">
        <v>10</v>
      </c>
      <c r="T150" s="377">
        <v>10</v>
      </c>
    </row>
    <row r="151" spans="1:20" ht="10.8" thickBot="1" x14ac:dyDescent="0.25">
      <c r="A151" s="416"/>
      <c r="B151" s="375"/>
      <c r="C151" s="376"/>
      <c r="D151" s="377"/>
      <c r="E151" s="378"/>
      <c r="F151" s="377"/>
      <c r="G151" s="377"/>
      <c r="H151" s="377"/>
      <c r="I151" s="377"/>
      <c r="J151" s="377"/>
      <c r="K151" s="377"/>
      <c r="L151" s="377"/>
      <c r="M151" s="377"/>
      <c r="N151" s="377"/>
      <c r="O151" s="377"/>
      <c r="P151" s="377"/>
      <c r="Q151" s="377"/>
      <c r="R151" s="377"/>
      <c r="S151" s="377"/>
      <c r="T151" s="377"/>
    </row>
    <row r="152" spans="1:20" ht="10.8" thickBot="1" x14ac:dyDescent="0.25">
      <c r="A152" s="416"/>
      <c r="B152" s="375"/>
      <c r="C152" s="376" t="s">
        <v>21</v>
      </c>
      <c r="D152" s="377">
        <v>5</v>
      </c>
      <c r="E152" s="378" t="s">
        <v>20</v>
      </c>
      <c r="F152" s="377">
        <v>5</v>
      </c>
      <c r="G152" s="377">
        <v>5</v>
      </c>
      <c r="H152" s="377">
        <v>5</v>
      </c>
      <c r="I152" s="377">
        <v>5</v>
      </c>
      <c r="J152" s="377">
        <v>5</v>
      </c>
      <c r="K152" s="377">
        <v>5</v>
      </c>
      <c r="L152" s="377">
        <v>5</v>
      </c>
      <c r="M152" s="377">
        <v>5</v>
      </c>
      <c r="N152" s="377">
        <v>5</v>
      </c>
      <c r="O152" s="377">
        <v>5</v>
      </c>
      <c r="P152" s="377">
        <v>5</v>
      </c>
      <c r="Q152" s="377">
        <v>5</v>
      </c>
      <c r="R152" s="377">
        <v>5</v>
      </c>
      <c r="S152" s="377">
        <v>5</v>
      </c>
      <c r="T152" s="377">
        <v>5</v>
      </c>
    </row>
    <row r="153" spans="1:20" ht="10.8" thickBot="1" x14ac:dyDescent="0.25">
      <c r="A153" s="416"/>
      <c r="B153" s="375"/>
      <c r="C153" s="376"/>
      <c r="D153" s="377"/>
      <c r="E153" s="378"/>
      <c r="F153" s="377"/>
      <c r="G153" s="377"/>
      <c r="H153" s="377"/>
      <c r="I153" s="377"/>
      <c r="J153" s="377"/>
      <c r="K153" s="377"/>
      <c r="L153" s="377"/>
      <c r="M153" s="377"/>
      <c r="N153" s="377"/>
      <c r="O153" s="377"/>
      <c r="P153" s="377"/>
      <c r="Q153" s="377"/>
      <c r="R153" s="377"/>
      <c r="S153" s="377"/>
      <c r="T153" s="377"/>
    </row>
    <row r="154" spans="1:20" ht="10.8" thickBot="1" x14ac:dyDescent="0.25">
      <c r="A154" s="416"/>
      <c r="B154" s="375"/>
      <c r="C154" s="376" t="s">
        <v>22</v>
      </c>
      <c r="D154" s="426">
        <v>10</v>
      </c>
      <c r="E154" s="378" t="s">
        <v>20</v>
      </c>
      <c r="F154" s="377">
        <v>10</v>
      </c>
      <c r="G154" s="377">
        <v>10</v>
      </c>
      <c r="H154" s="377">
        <v>10</v>
      </c>
      <c r="I154" s="377">
        <v>10</v>
      </c>
      <c r="J154" s="377">
        <v>10</v>
      </c>
      <c r="K154" s="377">
        <v>10</v>
      </c>
      <c r="L154" s="377">
        <v>10</v>
      </c>
      <c r="M154" s="377">
        <v>10</v>
      </c>
      <c r="N154" s="377">
        <v>10</v>
      </c>
      <c r="O154" s="377">
        <v>10</v>
      </c>
      <c r="P154" s="377">
        <v>10</v>
      </c>
      <c r="Q154" s="377">
        <v>10</v>
      </c>
      <c r="R154" s="377">
        <v>10</v>
      </c>
      <c r="S154" s="377">
        <v>10</v>
      </c>
      <c r="T154" s="377">
        <v>10</v>
      </c>
    </row>
    <row r="155" spans="1:20" ht="10.8" thickBot="1" x14ac:dyDescent="0.25">
      <c r="A155" s="416"/>
      <c r="B155" s="375"/>
      <c r="C155" s="376"/>
      <c r="D155" s="426"/>
      <c r="E155" s="378"/>
      <c r="F155" s="377"/>
      <c r="G155" s="377"/>
      <c r="H155" s="377"/>
      <c r="I155" s="377"/>
      <c r="J155" s="377"/>
      <c r="K155" s="377"/>
      <c r="L155" s="377"/>
      <c r="M155" s="377"/>
      <c r="N155" s="377"/>
      <c r="O155" s="377"/>
      <c r="P155" s="377"/>
      <c r="Q155" s="377"/>
      <c r="R155" s="377"/>
      <c r="S155" s="377"/>
      <c r="T155" s="377"/>
    </row>
    <row r="156" spans="1:20" ht="10.8" thickBot="1" x14ac:dyDescent="0.25">
      <c r="A156" s="416"/>
      <c r="B156" s="387" t="s">
        <v>70</v>
      </c>
      <c r="C156" s="375" t="s">
        <v>19</v>
      </c>
      <c r="D156" s="427">
        <v>60</v>
      </c>
      <c r="E156" s="420" t="s">
        <v>20</v>
      </c>
      <c r="F156" s="427">
        <v>60</v>
      </c>
      <c r="G156" s="427">
        <v>60</v>
      </c>
      <c r="H156" s="427">
        <v>60</v>
      </c>
      <c r="I156" s="427">
        <v>60</v>
      </c>
      <c r="J156" s="427">
        <v>60</v>
      </c>
      <c r="K156" s="427">
        <v>60</v>
      </c>
      <c r="L156" s="427">
        <v>60</v>
      </c>
      <c r="M156" s="427">
        <v>60</v>
      </c>
      <c r="N156" s="427">
        <v>60</v>
      </c>
      <c r="O156" s="427">
        <v>60</v>
      </c>
      <c r="P156" s="427">
        <v>60</v>
      </c>
      <c r="Q156" s="427">
        <v>60</v>
      </c>
      <c r="R156" s="427">
        <v>60</v>
      </c>
      <c r="S156" s="427">
        <v>60</v>
      </c>
      <c r="T156" s="427">
        <v>60</v>
      </c>
    </row>
    <row r="157" spans="1:20" ht="10.8" thickBot="1" x14ac:dyDescent="0.25">
      <c r="A157" s="416"/>
      <c r="B157" s="387"/>
      <c r="C157" s="375"/>
      <c r="D157" s="427"/>
      <c r="E157" s="420"/>
      <c r="F157" s="427"/>
      <c r="G157" s="427"/>
      <c r="H157" s="427"/>
      <c r="I157" s="427"/>
      <c r="J157" s="427"/>
      <c r="K157" s="427"/>
      <c r="L157" s="427"/>
      <c r="M157" s="427"/>
      <c r="N157" s="427"/>
      <c r="O157" s="427"/>
      <c r="P157" s="427"/>
      <c r="Q157" s="427"/>
      <c r="R157" s="427"/>
      <c r="S157" s="427"/>
      <c r="T157" s="427"/>
    </row>
    <row r="158" spans="1:20" ht="10.8" thickBot="1" x14ac:dyDescent="0.25">
      <c r="A158" s="416"/>
      <c r="B158" s="387"/>
      <c r="C158" s="375" t="s">
        <v>21</v>
      </c>
      <c r="D158" s="427">
        <v>80</v>
      </c>
      <c r="E158" s="420" t="s">
        <v>20</v>
      </c>
      <c r="F158" s="427">
        <v>80</v>
      </c>
      <c r="G158" s="427">
        <v>80</v>
      </c>
      <c r="H158" s="427">
        <v>80</v>
      </c>
      <c r="I158" s="427">
        <v>80</v>
      </c>
      <c r="J158" s="427">
        <v>80</v>
      </c>
      <c r="K158" s="427">
        <v>80</v>
      </c>
      <c r="L158" s="427">
        <v>80</v>
      </c>
      <c r="M158" s="427">
        <v>80</v>
      </c>
      <c r="N158" s="427">
        <v>80</v>
      </c>
      <c r="O158" s="427">
        <v>80</v>
      </c>
      <c r="P158" s="427">
        <v>80</v>
      </c>
      <c r="Q158" s="427">
        <v>80</v>
      </c>
      <c r="R158" s="427">
        <v>80</v>
      </c>
      <c r="S158" s="427">
        <v>80</v>
      </c>
      <c r="T158" s="427">
        <v>80</v>
      </c>
    </row>
    <row r="159" spans="1:20" ht="10.8" thickBot="1" x14ac:dyDescent="0.25">
      <c r="A159" s="416"/>
      <c r="B159" s="387"/>
      <c r="C159" s="375"/>
      <c r="D159" s="427"/>
      <c r="E159" s="420"/>
      <c r="F159" s="427"/>
      <c r="G159" s="427"/>
      <c r="H159" s="427"/>
      <c r="I159" s="427"/>
      <c r="J159" s="427"/>
      <c r="K159" s="427"/>
      <c r="L159" s="427"/>
      <c r="M159" s="427"/>
      <c r="N159" s="427"/>
      <c r="O159" s="427"/>
      <c r="P159" s="427"/>
      <c r="Q159" s="427"/>
      <c r="R159" s="427"/>
      <c r="S159" s="427"/>
      <c r="T159" s="427"/>
    </row>
    <row r="160" spans="1:20" ht="10.8" thickBot="1" x14ac:dyDescent="0.25">
      <c r="A160" s="416"/>
      <c r="B160" s="387"/>
      <c r="C160" s="375" t="s">
        <v>22</v>
      </c>
      <c r="D160" s="427">
        <v>75</v>
      </c>
      <c r="E160" s="420" t="s">
        <v>20</v>
      </c>
      <c r="F160" s="427">
        <v>75</v>
      </c>
      <c r="G160" s="427">
        <v>75</v>
      </c>
      <c r="H160" s="427">
        <v>75</v>
      </c>
      <c r="I160" s="427">
        <v>75</v>
      </c>
      <c r="J160" s="427">
        <v>75</v>
      </c>
      <c r="K160" s="427">
        <v>75</v>
      </c>
      <c r="L160" s="427">
        <v>75</v>
      </c>
      <c r="M160" s="427">
        <v>75</v>
      </c>
      <c r="N160" s="427">
        <v>75</v>
      </c>
      <c r="O160" s="427">
        <v>75</v>
      </c>
      <c r="P160" s="427">
        <v>75</v>
      </c>
      <c r="Q160" s="427">
        <v>75</v>
      </c>
      <c r="R160" s="427">
        <v>75</v>
      </c>
      <c r="S160" s="427">
        <v>75</v>
      </c>
      <c r="T160" s="427">
        <v>75</v>
      </c>
    </row>
    <row r="161" spans="1:20" ht="10.8" thickBot="1" x14ac:dyDescent="0.25">
      <c r="A161" s="416"/>
      <c r="B161" s="387"/>
      <c r="C161" s="375"/>
      <c r="D161" s="427"/>
      <c r="E161" s="420"/>
      <c r="F161" s="427"/>
      <c r="G161" s="427"/>
      <c r="H161" s="427"/>
      <c r="I161" s="427"/>
      <c r="J161" s="427"/>
      <c r="K161" s="427"/>
      <c r="L161" s="427"/>
      <c r="M161" s="427"/>
      <c r="N161" s="427"/>
      <c r="O161" s="427"/>
      <c r="P161" s="427"/>
      <c r="Q161" s="427"/>
      <c r="R161" s="427"/>
      <c r="S161" s="427"/>
      <c r="T161" s="427"/>
    </row>
    <row r="162" spans="1:20" ht="10.8" thickBot="1" x14ac:dyDescent="0.25">
      <c r="A162" s="416"/>
      <c r="B162" s="375" t="s">
        <v>71</v>
      </c>
      <c r="C162" s="375" t="s">
        <v>19</v>
      </c>
      <c r="D162" s="428">
        <v>1E-4</v>
      </c>
      <c r="E162" s="378" t="s">
        <v>20</v>
      </c>
      <c r="F162" s="428">
        <v>1E-4</v>
      </c>
      <c r="G162" s="428">
        <v>1E-4</v>
      </c>
      <c r="H162" s="428">
        <v>1E-4</v>
      </c>
      <c r="I162" s="428">
        <v>1E-4</v>
      </c>
      <c r="J162" s="428">
        <v>1E-4</v>
      </c>
      <c r="K162" s="428">
        <v>1E-4</v>
      </c>
      <c r="L162" s="428">
        <v>1E-4</v>
      </c>
      <c r="M162" s="428">
        <v>1E-4</v>
      </c>
      <c r="N162" s="428">
        <v>1E-4</v>
      </c>
      <c r="O162" s="428">
        <v>1E-4</v>
      </c>
      <c r="P162" s="428">
        <v>1E-4</v>
      </c>
      <c r="Q162" s="428">
        <v>1E-4</v>
      </c>
      <c r="R162" s="428">
        <v>1E-4</v>
      </c>
      <c r="S162" s="428">
        <v>1E-4</v>
      </c>
      <c r="T162" s="428">
        <v>1E-4</v>
      </c>
    </row>
    <row r="163" spans="1:20" ht="10.8" thickBot="1" x14ac:dyDescent="0.25">
      <c r="A163" s="416"/>
      <c r="B163" s="375"/>
      <c r="C163" s="375"/>
      <c r="D163" s="428"/>
      <c r="E163" s="378"/>
      <c r="F163" s="428"/>
      <c r="G163" s="428"/>
      <c r="H163" s="428"/>
      <c r="I163" s="428"/>
      <c r="J163" s="428"/>
      <c r="K163" s="428"/>
      <c r="L163" s="428"/>
      <c r="M163" s="428"/>
      <c r="N163" s="428"/>
      <c r="O163" s="428"/>
      <c r="P163" s="428"/>
      <c r="Q163" s="428"/>
      <c r="R163" s="428"/>
      <c r="S163" s="428"/>
      <c r="T163" s="428"/>
    </row>
    <row r="164" spans="1:20" ht="10.8" thickBot="1" x14ac:dyDescent="0.25">
      <c r="A164" s="416"/>
      <c r="B164" s="375"/>
      <c r="C164" s="375" t="s">
        <v>21</v>
      </c>
      <c r="D164" s="428">
        <v>1E-4</v>
      </c>
      <c r="E164" s="378" t="s">
        <v>20</v>
      </c>
      <c r="F164" s="428">
        <v>1E-4</v>
      </c>
      <c r="G164" s="428">
        <v>1E-4</v>
      </c>
      <c r="H164" s="428">
        <v>1E-4</v>
      </c>
      <c r="I164" s="428">
        <v>1E-4</v>
      </c>
      <c r="J164" s="428">
        <v>1E-4</v>
      </c>
      <c r="K164" s="428">
        <v>1E-4</v>
      </c>
      <c r="L164" s="428">
        <v>1E-4</v>
      </c>
      <c r="M164" s="428">
        <v>1E-4</v>
      </c>
      <c r="N164" s="428">
        <v>1E-4</v>
      </c>
      <c r="O164" s="428">
        <v>1E-4</v>
      </c>
      <c r="P164" s="428">
        <v>1E-4</v>
      </c>
      <c r="Q164" s="428">
        <v>1E-4</v>
      </c>
      <c r="R164" s="428">
        <v>1E-4</v>
      </c>
      <c r="S164" s="428">
        <v>1E-4</v>
      </c>
      <c r="T164" s="428">
        <v>1E-4</v>
      </c>
    </row>
    <row r="165" spans="1:20" ht="10.8" thickBot="1" x14ac:dyDescent="0.25">
      <c r="A165" s="416"/>
      <c r="B165" s="375"/>
      <c r="C165" s="375"/>
      <c r="D165" s="428"/>
      <c r="E165" s="378"/>
      <c r="F165" s="428"/>
      <c r="G165" s="428"/>
      <c r="H165" s="428"/>
      <c r="I165" s="428"/>
      <c r="J165" s="428"/>
      <c r="K165" s="428"/>
      <c r="L165" s="428"/>
      <c r="M165" s="428"/>
      <c r="N165" s="428"/>
      <c r="O165" s="428"/>
      <c r="P165" s="428"/>
      <c r="Q165" s="428"/>
      <c r="R165" s="428"/>
      <c r="S165" s="428"/>
      <c r="T165" s="428"/>
    </row>
    <row r="166" spans="1:20" ht="10.8" thickBot="1" x14ac:dyDescent="0.25">
      <c r="A166" s="416"/>
      <c r="B166" s="375"/>
      <c r="C166" s="375" t="s">
        <v>22</v>
      </c>
      <c r="D166" s="428">
        <v>1E-4</v>
      </c>
      <c r="E166" s="378" t="s">
        <v>20</v>
      </c>
      <c r="F166" s="428">
        <v>1E-4</v>
      </c>
      <c r="G166" s="428">
        <v>1E-4</v>
      </c>
      <c r="H166" s="428">
        <v>1E-4</v>
      </c>
      <c r="I166" s="428">
        <v>1E-4</v>
      </c>
      <c r="J166" s="428">
        <v>1E-4</v>
      </c>
      <c r="K166" s="428">
        <v>1E-4</v>
      </c>
      <c r="L166" s="428">
        <v>1E-4</v>
      </c>
      <c r="M166" s="428">
        <v>1E-4</v>
      </c>
      <c r="N166" s="428">
        <v>1E-4</v>
      </c>
      <c r="O166" s="428">
        <v>1E-4</v>
      </c>
      <c r="P166" s="428">
        <v>1E-4</v>
      </c>
      <c r="Q166" s="428">
        <v>1E-4</v>
      </c>
      <c r="R166" s="428">
        <v>1E-4</v>
      </c>
      <c r="S166" s="428">
        <v>1E-4</v>
      </c>
      <c r="T166" s="428">
        <v>1E-4</v>
      </c>
    </row>
    <row r="167" spans="1:20" ht="22.5" customHeight="1" thickBot="1" x14ac:dyDescent="0.25">
      <c r="A167" s="416"/>
      <c r="B167" s="375"/>
      <c r="C167" s="375"/>
      <c r="D167" s="428"/>
      <c r="E167" s="378"/>
      <c r="F167" s="428"/>
      <c r="G167" s="428"/>
      <c r="H167" s="428"/>
      <c r="I167" s="428"/>
      <c r="J167" s="428"/>
      <c r="K167" s="428"/>
      <c r="L167" s="428"/>
      <c r="M167" s="428"/>
      <c r="N167" s="428"/>
      <c r="O167" s="428"/>
      <c r="P167" s="428"/>
      <c r="Q167" s="428"/>
      <c r="R167" s="428"/>
      <c r="S167" s="428"/>
      <c r="T167" s="428"/>
    </row>
    <row r="168" spans="1:20" ht="10.8" thickBot="1" x14ac:dyDescent="0.25">
      <c r="A168" s="416"/>
      <c r="B168" s="375" t="s">
        <v>72</v>
      </c>
      <c r="C168" s="375" t="s">
        <v>19</v>
      </c>
      <c r="D168" s="428">
        <v>1E-4</v>
      </c>
      <c r="E168" s="378" t="s">
        <v>20</v>
      </c>
      <c r="F168" s="428">
        <v>1E-4</v>
      </c>
      <c r="G168" s="428">
        <v>1E-4</v>
      </c>
      <c r="H168" s="428">
        <v>1E-4</v>
      </c>
      <c r="I168" s="428">
        <v>1E-4</v>
      </c>
      <c r="J168" s="428">
        <v>1E-4</v>
      </c>
      <c r="K168" s="428">
        <v>1E-4</v>
      </c>
      <c r="L168" s="428">
        <v>1E-4</v>
      </c>
      <c r="M168" s="428">
        <v>1E-4</v>
      </c>
      <c r="N168" s="428">
        <v>1E-4</v>
      </c>
      <c r="O168" s="428">
        <v>1E-4</v>
      </c>
      <c r="P168" s="428">
        <v>1E-4</v>
      </c>
      <c r="Q168" s="428">
        <v>1E-4</v>
      </c>
      <c r="R168" s="428">
        <v>1E-4</v>
      </c>
      <c r="S168" s="428">
        <v>1E-4</v>
      </c>
      <c r="T168" s="428">
        <v>1E-4</v>
      </c>
    </row>
    <row r="169" spans="1:20" ht="10.8" thickBot="1" x14ac:dyDescent="0.25">
      <c r="A169" s="416"/>
      <c r="B169" s="375"/>
      <c r="C169" s="375"/>
      <c r="D169" s="428"/>
      <c r="E169" s="378"/>
      <c r="F169" s="428"/>
      <c r="G169" s="428"/>
      <c r="H169" s="428"/>
      <c r="I169" s="428"/>
      <c r="J169" s="428"/>
      <c r="K169" s="428"/>
      <c r="L169" s="428"/>
      <c r="M169" s="428"/>
      <c r="N169" s="428"/>
      <c r="O169" s="428"/>
      <c r="P169" s="428"/>
      <c r="Q169" s="428"/>
      <c r="R169" s="428"/>
      <c r="S169" s="428"/>
      <c r="T169" s="428"/>
    </row>
    <row r="170" spans="1:20" ht="10.8" thickBot="1" x14ac:dyDescent="0.25">
      <c r="A170" s="416"/>
      <c r="B170" s="375"/>
      <c r="C170" s="375" t="s">
        <v>21</v>
      </c>
      <c r="D170" s="428">
        <v>1E-4</v>
      </c>
      <c r="E170" s="378" t="s">
        <v>20</v>
      </c>
      <c r="F170" s="428">
        <v>1E-4</v>
      </c>
      <c r="G170" s="428">
        <v>1E-4</v>
      </c>
      <c r="H170" s="428">
        <v>1E-4</v>
      </c>
      <c r="I170" s="428">
        <v>1E-4</v>
      </c>
      <c r="J170" s="428">
        <v>1E-4</v>
      </c>
      <c r="K170" s="428">
        <v>1E-4</v>
      </c>
      <c r="L170" s="428">
        <v>1E-4</v>
      </c>
      <c r="M170" s="428">
        <v>1E-4</v>
      </c>
      <c r="N170" s="428">
        <v>1E-4</v>
      </c>
      <c r="O170" s="428">
        <v>1E-4</v>
      </c>
      <c r="P170" s="428">
        <v>1E-4</v>
      </c>
      <c r="Q170" s="428">
        <v>1E-4</v>
      </c>
      <c r="R170" s="428">
        <v>1E-4</v>
      </c>
      <c r="S170" s="428">
        <v>1E-4</v>
      </c>
      <c r="T170" s="428">
        <v>1E-4</v>
      </c>
    </row>
    <row r="171" spans="1:20" ht="10.8" thickBot="1" x14ac:dyDescent="0.25">
      <c r="A171" s="416"/>
      <c r="B171" s="375"/>
      <c r="C171" s="375"/>
      <c r="D171" s="428"/>
      <c r="E171" s="378"/>
      <c r="F171" s="428"/>
      <c r="G171" s="428"/>
      <c r="H171" s="428"/>
      <c r="I171" s="428"/>
      <c r="J171" s="428"/>
      <c r="K171" s="428"/>
      <c r="L171" s="428"/>
      <c r="M171" s="428"/>
      <c r="N171" s="428"/>
      <c r="O171" s="428"/>
      <c r="P171" s="428"/>
      <c r="Q171" s="428"/>
      <c r="R171" s="428"/>
      <c r="S171" s="428"/>
      <c r="T171" s="428"/>
    </row>
    <row r="172" spans="1:20" ht="10.8" thickBot="1" x14ac:dyDescent="0.25">
      <c r="A172" s="416"/>
      <c r="B172" s="375"/>
      <c r="C172" s="375" t="s">
        <v>22</v>
      </c>
      <c r="D172" s="428">
        <v>1E-4</v>
      </c>
      <c r="E172" s="378" t="s">
        <v>20</v>
      </c>
      <c r="F172" s="428">
        <v>1E-4</v>
      </c>
      <c r="G172" s="428">
        <v>1E-4</v>
      </c>
      <c r="H172" s="428">
        <v>1E-4</v>
      </c>
      <c r="I172" s="428">
        <v>1E-4</v>
      </c>
      <c r="J172" s="428">
        <v>1E-4</v>
      </c>
      <c r="K172" s="428">
        <v>1E-4</v>
      </c>
      <c r="L172" s="428">
        <v>1E-4</v>
      </c>
      <c r="M172" s="428">
        <v>1E-4</v>
      </c>
      <c r="N172" s="428">
        <v>1E-4</v>
      </c>
      <c r="O172" s="428">
        <v>1E-4</v>
      </c>
      <c r="P172" s="428">
        <v>1E-4</v>
      </c>
      <c r="Q172" s="428">
        <v>1E-4</v>
      </c>
      <c r="R172" s="428">
        <v>1E-4</v>
      </c>
      <c r="S172" s="428">
        <v>1E-4</v>
      </c>
      <c r="T172" s="428">
        <v>1E-4</v>
      </c>
    </row>
    <row r="173" spans="1:20" ht="27" customHeight="1" thickBot="1" x14ac:dyDescent="0.25">
      <c r="A173" s="416"/>
      <c r="B173" s="375"/>
      <c r="C173" s="375"/>
      <c r="D173" s="428"/>
      <c r="E173" s="378"/>
      <c r="F173" s="428"/>
      <c r="G173" s="428"/>
      <c r="H173" s="428"/>
      <c r="I173" s="428"/>
      <c r="J173" s="428"/>
      <c r="K173" s="428"/>
      <c r="L173" s="428"/>
      <c r="M173" s="428"/>
      <c r="N173" s="428"/>
      <c r="O173" s="428"/>
      <c r="P173" s="428"/>
      <c r="Q173" s="428"/>
      <c r="R173" s="428"/>
      <c r="S173" s="428"/>
      <c r="T173" s="428"/>
    </row>
    <row r="174" spans="1:20" ht="10.8" thickBot="1" x14ac:dyDescent="0.25">
      <c r="A174" s="416"/>
      <c r="B174" s="375" t="s">
        <v>73</v>
      </c>
      <c r="C174" s="375" t="s">
        <v>19</v>
      </c>
      <c r="D174" s="428">
        <v>1E-4</v>
      </c>
      <c r="E174" s="378" t="s">
        <v>20</v>
      </c>
      <c r="F174" s="428">
        <v>1E-4</v>
      </c>
      <c r="G174" s="428">
        <v>1E-4</v>
      </c>
      <c r="H174" s="428">
        <v>1E-4</v>
      </c>
      <c r="I174" s="428">
        <v>1E-4</v>
      </c>
      <c r="J174" s="428">
        <v>1E-4</v>
      </c>
      <c r="K174" s="428">
        <v>1E-4</v>
      </c>
      <c r="L174" s="428">
        <v>1E-4</v>
      </c>
      <c r="M174" s="428">
        <v>1E-4</v>
      </c>
      <c r="N174" s="428">
        <v>1E-4</v>
      </c>
      <c r="O174" s="428">
        <v>1E-4</v>
      </c>
      <c r="P174" s="428">
        <v>1E-4</v>
      </c>
      <c r="Q174" s="428">
        <v>1E-4</v>
      </c>
      <c r="R174" s="428">
        <v>1E-4</v>
      </c>
      <c r="S174" s="428">
        <v>1E-4</v>
      </c>
      <c r="T174" s="428">
        <v>1E-4</v>
      </c>
    </row>
    <row r="175" spans="1:20" ht="10.8" thickBot="1" x14ac:dyDescent="0.25">
      <c r="A175" s="416"/>
      <c r="B175" s="375"/>
      <c r="C175" s="375"/>
      <c r="D175" s="428"/>
      <c r="E175" s="378"/>
      <c r="F175" s="428"/>
      <c r="G175" s="428"/>
      <c r="H175" s="428"/>
      <c r="I175" s="428"/>
      <c r="J175" s="428"/>
      <c r="K175" s="428"/>
      <c r="L175" s="428"/>
      <c r="M175" s="428"/>
      <c r="N175" s="428"/>
      <c r="O175" s="428"/>
      <c r="P175" s="428"/>
      <c r="Q175" s="428"/>
      <c r="R175" s="428"/>
      <c r="S175" s="428"/>
      <c r="T175" s="428"/>
    </row>
    <row r="176" spans="1:20" ht="10.8" thickBot="1" x14ac:dyDescent="0.25">
      <c r="A176" s="416"/>
      <c r="B176" s="375"/>
      <c r="C176" s="375" t="s">
        <v>21</v>
      </c>
      <c r="D176" s="428">
        <v>1E-4</v>
      </c>
      <c r="E176" s="378" t="s">
        <v>20</v>
      </c>
      <c r="F176" s="428">
        <v>1E-4</v>
      </c>
      <c r="G176" s="428">
        <v>1E-4</v>
      </c>
      <c r="H176" s="428">
        <v>1E-4</v>
      </c>
      <c r="I176" s="428">
        <v>1E-4</v>
      </c>
      <c r="J176" s="428">
        <v>1E-4</v>
      </c>
      <c r="K176" s="428">
        <v>1E-4</v>
      </c>
      <c r="L176" s="428">
        <v>1E-4</v>
      </c>
      <c r="M176" s="428">
        <v>1E-4</v>
      </c>
      <c r="N176" s="428">
        <v>1E-4</v>
      </c>
      <c r="O176" s="428">
        <v>1E-4</v>
      </c>
      <c r="P176" s="428">
        <v>1E-4</v>
      </c>
      <c r="Q176" s="428">
        <v>1E-4</v>
      </c>
      <c r="R176" s="428">
        <v>1E-4</v>
      </c>
      <c r="S176" s="428">
        <v>1E-4</v>
      </c>
      <c r="T176" s="428">
        <v>1E-4</v>
      </c>
    </row>
    <row r="177" spans="1:20" ht="10.8" thickBot="1" x14ac:dyDescent="0.25">
      <c r="A177" s="416"/>
      <c r="B177" s="375"/>
      <c r="C177" s="375"/>
      <c r="D177" s="428"/>
      <c r="E177" s="378"/>
      <c r="F177" s="428"/>
      <c r="G177" s="428"/>
      <c r="H177" s="428"/>
      <c r="I177" s="428"/>
      <c r="J177" s="428"/>
      <c r="K177" s="428"/>
      <c r="L177" s="428"/>
      <c r="M177" s="428"/>
      <c r="N177" s="428"/>
      <c r="O177" s="428"/>
      <c r="P177" s="428"/>
      <c r="Q177" s="428"/>
      <c r="R177" s="428"/>
      <c r="S177" s="428"/>
      <c r="T177" s="428"/>
    </row>
    <row r="178" spans="1:20" ht="10.8" thickBot="1" x14ac:dyDescent="0.25">
      <c r="A178" s="416"/>
      <c r="B178" s="375"/>
      <c r="C178" s="375" t="s">
        <v>22</v>
      </c>
      <c r="D178" s="428">
        <v>1E-4</v>
      </c>
      <c r="E178" s="378" t="s">
        <v>20</v>
      </c>
      <c r="F178" s="428">
        <v>1E-4</v>
      </c>
      <c r="G178" s="428">
        <v>1E-4</v>
      </c>
      <c r="H178" s="428">
        <v>1E-4</v>
      </c>
      <c r="I178" s="428">
        <v>1E-4</v>
      </c>
      <c r="J178" s="428">
        <v>1E-4</v>
      </c>
      <c r="K178" s="428">
        <v>1E-4</v>
      </c>
      <c r="L178" s="428">
        <v>1E-4</v>
      </c>
      <c r="M178" s="428">
        <v>1E-4</v>
      </c>
      <c r="N178" s="428">
        <v>1E-4</v>
      </c>
      <c r="O178" s="428">
        <v>1E-4</v>
      </c>
      <c r="P178" s="428">
        <v>1E-4</v>
      </c>
      <c r="Q178" s="428">
        <v>1E-4</v>
      </c>
      <c r="R178" s="428">
        <v>1E-4</v>
      </c>
      <c r="S178" s="428">
        <v>1E-4</v>
      </c>
      <c r="T178" s="428">
        <v>1E-4</v>
      </c>
    </row>
    <row r="179" spans="1:20" ht="10.8" thickBot="1" x14ac:dyDescent="0.25">
      <c r="A179" s="416"/>
      <c r="B179" s="375"/>
      <c r="C179" s="375"/>
      <c r="D179" s="428"/>
      <c r="E179" s="378"/>
      <c r="F179" s="428"/>
      <c r="G179" s="428"/>
      <c r="H179" s="428"/>
      <c r="I179" s="428"/>
      <c r="J179" s="428"/>
      <c r="K179" s="428"/>
      <c r="L179" s="428"/>
      <c r="M179" s="428"/>
      <c r="N179" s="428"/>
      <c r="O179" s="428"/>
      <c r="P179" s="428"/>
      <c r="Q179" s="428"/>
      <c r="R179" s="428"/>
      <c r="S179" s="428"/>
      <c r="T179" s="428"/>
    </row>
    <row r="180" spans="1:20" ht="18.75" customHeight="1" thickBot="1" x14ac:dyDescent="0.25">
      <c r="A180" s="83">
        <v>1.7</v>
      </c>
      <c r="B180" s="395" t="s">
        <v>74</v>
      </c>
      <c r="C180" s="396"/>
      <c r="D180" s="396"/>
      <c r="E180" s="396"/>
      <c r="F180" s="396"/>
      <c r="G180" s="396"/>
      <c r="H180" s="396"/>
      <c r="I180" s="396"/>
      <c r="J180" s="396"/>
      <c r="K180" s="396"/>
      <c r="L180" s="396"/>
      <c r="M180" s="396"/>
      <c r="N180" s="396"/>
      <c r="O180" s="396"/>
      <c r="P180" s="396"/>
      <c r="Q180" s="396"/>
      <c r="R180" s="396"/>
      <c r="S180" s="396"/>
      <c r="T180" s="397"/>
    </row>
    <row r="181" spans="1:20" ht="10.8" thickBot="1" x14ac:dyDescent="0.25">
      <c r="A181" s="374"/>
      <c r="B181" s="375" t="s">
        <v>75</v>
      </c>
      <c r="C181" s="375"/>
      <c r="D181" s="427">
        <v>20</v>
      </c>
      <c r="E181" s="378" t="s">
        <v>20</v>
      </c>
      <c r="F181" s="427">
        <v>20</v>
      </c>
      <c r="G181" s="427">
        <v>20</v>
      </c>
      <c r="H181" s="427">
        <v>20</v>
      </c>
      <c r="I181" s="427">
        <v>20</v>
      </c>
      <c r="J181" s="427">
        <v>20</v>
      </c>
      <c r="K181" s="427">
        <v>20</v>
      </c>
      <c r="L181" s="427">
        <v>20</v>
      </c>
      <c r="M181" s="427">
        <v>20</v>
      </c>
      <c r="N181" s="427">
        <v>20</v>
      </c>
      <c r="O181" s="427">
        <v>20</v>
      </c>
      <c r="P181" s="427">
        <v>20</v>
      </c>
      <c r="Q181" s="427">
        <v>20</v>
      </c>
      <c r="R181" s="427">
        <v>20</v>
      </c>
      <c r="S181" s="427">
        <v>20</v>
      </c>
      <c r="T181" s="427">
        <v>20</v>
      </c>
    </row>
    <row r="182" spans="1:20" ht="10.8" thickBot="1" x14ac:dyDescent="0.25">
      <c r="A182" s="374"/>
      <c r="B182" s="375"/>
      <c r="C182" s="375"/>
      <c r="D182" s="427"/>
      <c r="E182" s="378"/>
      <c r="F182" s="427"/>
      <c r="G182" s="427"/>
      <c r="H182" s="427"/>
      <c r="I182" s="427"/>
      <c r="J182" s="427"/>
      <c r="K182" s="427"/>
      <c r="L182" s="427"/>
      <c r="M182" s="427"/>
      <c r="N182" s="427"/>
      <c r="O182" s="427"/>
      <c r="P182" s="427"/>
      <c r="Q182" s="427"/>
      <c r="R182" s="427"/>
      <c r="S182" s="427"/>
      <c r="T182" s="427"/>
    </row>
    <row r="183" spans="1:20" ht="10.8" thickBot="1" x14ac:dyDescent="0.25">
      <c r="A183" s="374"/>
      <c r="B183" s="375" t="s">
        <v>76</v>
      </c>
      <c r="C183" s="375"/>
      <c r="D183" s="427">
        <v>100</v>
      </c>
      <c r="E183" s="378" t="s">
        <v>20</v>
      </c>
      <c r="F183" s="427">
        <v>100</v>
      </c>
      <c r="G183" s="427">
        <v>100</v>
      </c>
      <c r="H183" s="427">
        <v>100</v>
      </c>
      <c r="I183" s="427">
        <v>100</v>
      </c>
      <c r="J183" s="427">
        <v>100</v>
      </c>
      <c r="K183" s="427">
        <v>100</v>
      </c>
      <c r="L183" s="427">
        <v>100</v>
      </c>
      <c r="M183" s="427">
        <v>100</v>
      </c>
      <c r="N183" s="427">
        <v>100</v>
      </c>
      <c r="O183" s="427">
        <v>100</v>
      </c>
      <c r="P183" s="427">
        <v>100</v>
      </c>
      <c r="Q183" s="427">
        <v>100</v>
      </c>
      <c r="R183" s="427">
        <v>100</v>
      </c>
      <c r="S183" s="427">
        <v>100</v>
      </c>
      <c r="T183" s="427">
        <v>100</v>
      </c>
    </row>
    <row r="184" spans="1:20" ht="10.8" thickBot="1" x14ac:dyDescent="0.25">
      <c r="A184" s="374"/>
      <c r="B184" s="375"/>
      <c r="C184" s="375"/>
      <c r="D184" s="427"/>
      <c r="E184" s="378"/>
      <c r="F184" s="427"/>
      <c r="G184" s="427"/>
      <c r="H184" s="427"/>
      <c r="I184" s="427"/>
      <c r="J184" s="427"/>
      <c r="K184" s="427"/>
      <c r="L184" s="427"/>
      <c r="M184" s="427"/>
      <c r="N184" s="427"/>
      <c r="O184" s="427"/>
      <c r="P184" s="427"/>
      <c r="Q184" s="427"/>
      <c r="R184" s="427"/>
      <c r="S184" s="427"/>
      <c r="T184" s="427"/>
    </row>
    <row r="185" spans="1:20" ht="16.2" thickBot="1" x14ac:dyDescent="0.25">
      <c r="A185" s="88">
        <v>2</v>
      </c>
      <c r="B185" s="433" t="s">
        <v>77</v>
      </c>
      <c r="C185" s="434"/>
      <c r="D185" s="434"/>
      <c r="E185" s="434"/>
      <c r="F185" s="434"/>
      <c r="G185" s="434"/>
      <c r="H185" s="434"/>
      <c r="I185" s="434"/>
      <c r="J185" s="434"/>
      <c r="K185" s="434"/>
      <c r="L185" s="434"/>
      <c r="M185" s="434"/>
      <c r="N185" s="434"/>
      <c r="O185" s="434"/>
      <c r="P185" s="434"/>
      <c r="Q185" s="434"/>
      <c r="R185" s="434"/>
      <c r="S185" s="434"/>
      <c r="T185" s="435"/>
    </row>
    <row r="186" spans="1:20" ht="10.8" thickBot="1" x14ac:dyDescent="0.25">
      <c r="A186" s="93">
        <v>2.1</v>
      </c>
      <c r="B186" s="436" t="s">
        <v>78</v>
      </c>
      <c r="C186" s="437"/>
      <c r="D186" s="437"/>
      <c r="E186" s="437"/>
      <c r="F186" s="437"/>
      <c r="G186" s="437"/>
      <c r="H186" s="437"/>
      <c r="I186" s="437"/>
      <c r="J186" s="437"/>
      <c r="K186" s="437"/>
      <c r="L186" s="437"/>
      <c r="M186" s="437"/>
      <c r="N186" s="437"/>
      <c r="O186" s="437"/>
      <c r="P186" s="437"/>
      <c r="Q186" s="437"/>
      <c r="R186" s="437"/>
      <c r="S186" s="437"/>
      <c r="T186" s="438"/>
    </row>
    <row r="187" spans="1:20" ht="12" customHeight="1" thickBot="1" x14ac:dyDescent="0.25">
      <c r="A187" s="374"/>
      <c r="B187" s="430" t="s">
        <v>79</v>
      </c>
      <c r="C187" s="430"/>
      <c r="D187" s="429">
        <v>0.23180000000000001</v>
      </c>
      <c r="E187" s="378" t="s">
        <v>20</v>
      </c>
      <c r="F187" s="429">
        <v>0.56000000000000005</v>
      </c>
      <c r="G187" s="429">
        <v>0.56000000000000005</v>
      </c>
      <c r="H187" s="429">
        <v>0.56000000000000005</v>
      </c>
      <c r="I187" s="429">
        <v>0.56000000000000005</v>
      </c>
      <c r="J187" s="429">
        <v>0.56000000000000005</v>
      </c>
      <c r="K187" s="429">
        <v>0.45</v>
      </c>
      <c r="L187" s="429">
        <v>0.45</v>
      </c>
      <c r="M187" s="429">
        <v>0.45</v>
      </c>
      <c r="N187" s="429">
        <v>0.45</v>
      </c>
      <c r="O187" s="429">
        <v>0.45</v>
      </c>
      <c r="P187" s="429">
        <v>0.23180000000000001</v>
      </c>
      <c r="Q187" s="429">
        <v>0.23180000000000001</v>
      </c>
      <c r="R187" s="429">
        <v>0.23180000000000001</v>
      </c>
      <c r="S187" s="429">
        <v>0.23180000000000001</v>
      </c>
      <c r="T187" s="429">
        <v>0.23180000000000001</v>
      </c>
    </row>
    <row r="188" spans="1:20" ht="42" customHeight="1" thickBot="1" x14ac:dyDescent="0.25">
      <c r="A188" s="374"/>
      <c r="B188" s="430"/>
      <c r="C188" s="430"/>
      <c r="D188" s="429"/>
      <c r="E188" s="378"/>
      <c r="F188" s="429"/>
      <c r="G188" s="429"/>
      <c r="H188" s="429"/>
      <c r="I188" s="429"/>
      <c r="J188" s="429"/>
      <c r="K188" s="429"/>
      <c r="L188" s="429"/>
      <c r="M188" s="429"/>
      <c r="N188" s="429"/>
      <c r="O188" s="429"/>
      <c r="P188" s="429"/>
      <c r="Q188" s="429"/>
      <c r="R188" s="429"/>
      <c r="S188" s="429"/>
      <c r="T188" s="429"/>
    </row>
    <row r="189" spans="1:20" ht="10.8" thickBot="1" x14ac:dyDescent="0.25">
      <c r="A189" s="374"/>
      <c r="B189" s="388" t="s">
        <v>80</v>
      </c>
      <c r="C189" s="388"/>
      <c r="D189" s="159">
        <v>56.81</v>
      </c>
      <c r="E189" s="168" t="s">
        <v>81</v>
      </c>
      <c r="F189" s="61">
        <v>56.81</v>
      </c>
      <c r="G189" s="61">
        <v>56.81</v>
      </c>
      <c r="H189" s="61">
        <v>56.81</v>
      </c>
      <c r="I189" s="61">
        <v>56.81</v>
      </c>
      <c r="J189" s="153">
        <v>56.81</v>
      </c>
      <c r="K189" s="61">
        <v>56.81</v>
      </c>
      <c r="L189" s="61">
        <v>56.81</v>
      </c>
      <c r="M189" s="61">
        <v>56.81</v>
      </c>
      <c r="N189" s="61">
        <v>56.81</v>
      </c>
      <c r="O189" s="153">
        <v>56.81</v>
      </c>
      <c r="P189" s="61">
        <v>56.81</v>
      </c>
      <c r="Q189" s="61">
        <v>56.81</v>
      </c>
      <c r="R189" s="61">
        <v>56.81</v>
      </c>
      <c r="S189" s="61">
        <v>56.81</v>
      </c>
      <c r="T189" s="61">
        <v>56.81</v>
      </c>
    </row>
    <row r="190" spans="1:20" ht="39.75" customHeight="1" thickBot="1" x14ac:dyDescent="0.25">
      <c r="A190" s="374"/>
      <c r="B190" s="388"/>
      <c r="C190" s="388"/>
      <c r="D190" s="61">
        <f>56.81+1.24+1.625</f>
        <v>59.675000000000004</v>
      </c>
      <c r="E190" s="168" t="s">
        <v>81</v>
      </c>
      <c r="F190" s="61">
        <v>56.81</v>
      </c>
      <c r="G190" s="61">
        <v>56.81</v>
      </c>
      <c r="H190" s="61">
        <v>56.81</v>
      </c>
      <c r="I190" s="61">
        <v>56.81</v>
      </c>
      <c r="J190" s="153">
        <v>56.81</v>
      </c>
      <c r="K190" s="61">
        <v>56.81</v>
      </c>
      <c r="L190" s="61">
        <v>56.81</v>
      </c>
      <c r="M190" s="61">
        <v>56.81</v>
      </c>
      <c r="N190" s="61">
        <v>56.81</v>
      </c>
      <c r="O190" s="153">
        <v>56.81</v>
      </c>
      <c r="P190" s="61">
        <v>56.81</v>
      </c>
      <c r="Q190" s="61">
        <v>56.81</v>
      </c>
      <c r="R190" s="61">
        <v>56.81</v>
      </c>
      <c r="S190" s="61">
        <f>56.81+1.24+1.625</f>
        <v>59.675000000000004</v>
      </c>
      <c r="T190" s="61">
        <f>56.81+1.24+1.625</f>
        <v>59.675000000000004</v>
      </c>
    </row>
    <row r="191" spans="1:20" ht="10.8" thickBot="1" x14ac:dyDescent="0.25">
      <c r="A191" s="374"/>
      <c r="B191" s="388" t="s">
        <v>82</v>
      </c>
      <c r="C191" s="388"/>
      <c r="D191" s="432">
        <v>1.1000000000000001</v>
      </c>
      <c r="E191" s="168" t="s">
        <v>83</v>
      </c>
      <c r="F191" s="432">
        <v>1.1000000000000001</v>
      </c>
      <c r="G191" s="432">
        <v>1.1000000000000001</v>
      </c>
      <c r="H191" s="432">
        <v>1.1000000000000001</v>
      </c>
      <c r="I191" s="432">
        <v>1.1000000000000001</v>
      </c>
      <c r="J191" s="432">
        <v>1.1000000000000001</v>
      </c>
      <c r="K191" s="432">
        <v>1.1000000000000001</v>
      </c>
      <c r="L191" s="432">
        <v>1.1000000000000001</v>
      </c>
      <c r="M191" s="432">
        <v>1.1000000000000001</v>
      </c>
      <c r="N191" s="432">
        <v>1.1000000000000001</v>
      </c>
      <c r="O191" s="432">
        <v>1.1000000000000001</v>
      </c>
      <c r="P191" s="432">
        <v>1.1000000000000001</v>
      </c>
      <c r="Q191" s="432">
        <v>1.1000000000000001</v>
      </c>
      <c r="R191" s="432">
        <v>1.1000000000000001</v>
      </c>
      <c r="S191" s="432">
        <v>1.1000000000000001</v>
      </c>
      <c r="T191" s="432">
        <v>1.1000000000000001</v>
      </c>
    </row>
    <row r="192" spans="1:20" ht="38.25" customHeight="1" thickBot="1" x14ac:dyDescent="0.25">
      <c r="A192" s="374"/>
      <c r="B192" s="388"/>
      <c r="C192" s="388"/>
      <c r="D192" s="432"/>
      <c r="E192" s="168" t="s">
        <v>84</v>
      </c>
      <c r="F192" s="432"/>
      <c r="G192" s="432"/>
      <c r="H192" s="432"/>
      <c r="I192" s="432"/>
      <c r="J192" s="432"/>
      <c r="K192" s="432"/>
      <c r="L192" s="432"/>
      <c r="M192" s="432"/>
      <c r="N192" s="432"/>
      <c r="O192" s="432"/>
      <c r="P192" s="432"/>
      <c r="Q192" s="432"/>
      <c r="R192" s="432"/>
      <c r="S192" s="432"/>
      <c r="T192" s="432"/>
    </row>
    <row r="193" spans="1:20" ht="15.75" customHeight="1" thickBot="1" x14ac:dyDescent="0.25">
      <c r="A193" s="374"/>
      <c r="B193" s="375" t="s">
        <v>157</v>
      </c>
      <c r="C193" s="387" t="s">
        <v>62</v>
      </c>
      <c r="D193" s="439">
        <v>100</v>
      </c>
      <c r="E193" s="419" t="s">
        <v>20</v>
      </c>
      <c r="F193" s="439">
        <v>100</v>
      </c>
      <c r="G193" s="439">
        <v>100</v>
      </c>
      <c r="H193" s="439">
        <v>100</v>
      </c>
      <c r="I193" s="439">
        <v>100</v>
      </c>
      <c r="J193" s="439">
        <v>100</v>
      </c>
      <c r="K193" s="439">
        <v>100</v>
      </c>
      <c r="L193" s="439">
        <v>100</v>
      </c>
      <c r="M193" s="439">
        <v>100</v>
      </c>
      <c r="N193" s="439">
        <v>100</v>
      </c>
      <c r="O193" s="439">
        <v>100</v>
      </c>
      <c r="P193" s="439">
        <v>100</v>
      </c>
      <c r="Q193" s="439">
        <v>100</v>
      </c>
      <c r="R193" s="439">
        <v>100</v>
      </c>
      <c r="S193" s="439">
        <v>100</v>
      </c>
      <c r="T193" s="439">
        <v>100</v>
      </c>
    </row>
    <row r="194" spans="1:20" ht="10.8" thickBot="1" x14ac:dyDescent="0.25">
      <c r="A194" s="374"/>
      <c r="B194" s="375"/>
      <c r="C194" s="387"/>
      <c r="D194" s="439"/>
      <c r="E194" s="440"/>
      <c r="F194" s="439"/>
      <c r="G194" s="439"/>
      <c r="H194" s="439"/>
      <c r="I194" s="439"/>
      <c r="J194" s="439"/>
      <c r="K194" s="439"/>
      <c r="L194" s="439"/>
      <c r="M194" s="439"/>
      <c r="N194" s="439"/>
      <c r="O194" s="439"/>
      <c r="P194" s="439"/>
      <c r="Q194" s="439"/>
      <c r="R194" s="439"/>
      <c r="S194" s="439"/>
      <c r="T194" s="439"/>
    </row>
    <row r="195" spans="1:20" ht="10.8" thickBot="1" x14ac:dyDescent="0.25">
      <c r="A195" s="374"/>
      <c r="B195" s="375"/>
      <c r="C195" s="387" t="s">
        <v>21</v>
      </c>
      <c r="D195" s="439">
        <v>100</v>
      </c>
      <c r="E195" s="419" t="s">
        <v>20</v>
      </c>
      <c r="F195" s="439">
        <v>100</v>
      </c>
      <c r="G195" s="439">
        <v>100</v>
      </c>
      <c r="H195" s="439">
        <v>100</v>
      </c>
      <c r="I195" s="439">
        <v>100</v>
      </c>
      <c r="J195" s="439">
        <v>100</v>
      </c>
      <c r="K195" s="439">
        <v>100</v>
      </c>
      <c r="L195" s="439">
        <v>100</v>
      </c>
      <c r="M195" s="439">
        <v>100</v>
      </c>
      <c r="N195" s="439">
        <v>100</v>
      </c>
      <c r="O195" s="439">
        <v>100</v>
      </c>
      <c r="P195" s="439">
        <v>100</v>
      </c>
      <c r="Q195" s="439">
        <v>100</v>
      </c>
      <c r="R195" s="439">
        <v>100</v>
      </c>
      <c r="S195" s="439">
        <v>100</v>
      </c>
      <c r="T195" s="439">
        <v>100</v>
      </c>
    </row>
    <row r="196" spans="1:20" ht="10.8" thickBot="1" x14ac:dyDescent="0.25">
      <c r="A196" s="374"/>
      <c r="B196" s="375"/>
      <c r="C196" s="387"/>
      <c r="D196" s="439"/>
      <c r="E196" s="440"/>
      <c r="F196" s="439"/>
      <c r="G196" s="439"/>
      <c r="H196" s="439"/>
      <c r="I196" s="439"/>
      <c r="J196" s="439"/>
      <c r="K196" s="439"/>
      <c r="L196" s="439"/>
      <c r="M196" s="439"/>
      <c r="N196" s="439"/>
      <c r="O196" s="439"/>
      <c r="P196" s="439"/>
      <c r="Q196" s="439"/>
      <c r="R196" s="439"/>
      <c r="S196" s="439"/>
      <c r="T196" s="439"/>
    </row>
    <row r="197" spans="1:20" ht="10.8" thickBot="1" x14ac:dyDescent="0.25">
      <c r="A197" s="374"/>
      <c r="B197" s="375"/>
      <c r="C197" s="387" t="s">
        <v>22</v>
      </c>
      <c r="D197" s="439">
        <v>100</v>
      </c>
      <c r="E197" s="419" t="s">
        <v>20</v>
      </c>
      <c r="F197" s="439">
        <v>100</v>
      </c>
      <c r="G197" s="439">
        <v>100</v>
      </c>
      <c r="H197" s="439">
        <v>100</v>
      </c>
      <c r="I197" s="439">
        <v>100</v>
      </c>
      <c r="J197" s="439">
        <v>100</v>
      </c>
      <c r="K197" s="439">
        <v>100</v>
      </c>
      <c r="L197" s="439">
        <v>100</v>
      </c>
      <c r="M197" s="439">
        <v>100</v>
      </c>
      <c r="N197" s="439">
        <v>100</v>
      </c>
      <c r="O197" s="439">
        <v>100</v>
      </c>
      <c r="P197" s="439">
        <v>100</v>
      </c>
      <c r="Q197" s="439">
        <v>100</v>
      </c>
      <c r="R197" s="439">
        <v>100</v>
      </c>
      <c r="S197" s="439">
        <v>100</v>
      </c>
      <c r="T197" s="439">
        <v>100</v>
      </c>
    </row>
    <row r="198" spans="1:20" ht="10.8" thickBot="1" x14ac:dyDescent="0.25">
      <c r="A198" s="374"/>
      <c r="B198" s="375"/>
      <c r="C198" s="387"/>
      <c r="D198" s="439"/>
      <c r="E198" s="440"/>
      <c r="F198" s="439"/>
      <c r="G198" s="439"/>
      <c r="H198" s="439"/>
      <c r="I198" s="439"/>
      <c r="J198" s="439"/>
      <c r="K198" s="439"/>
      <c r="L198" s="439"/>
      <c r="M198" s="439"/>
      <c r="N198" s="439"/>
      <c r="O198" s="439"/>
      <c r="P198" s="439"/>
      <c r="Q198" s="439"/>
      <c r="R198" s="439"/>
      <c r="S198" s="439"/>
      <c r="T198" s="439"/>
    </row>
    <row r="199" spans="1:20" ht="21.75" customHeight="1" thickBot="1" x14ac:dyDescent="0.25">
      <c r="A199" s="374"/>
      <c r="B199" s="430" t="s">
        <v>85</v>
      </c>
      <c r="C199" s="430"/>
      <c r="D199" s="60">
        <f>50.31+1.625</f>
        <v>51.935000000000002</v>
      </c>
      <c r="E199" s="168" t="s">
        <v>81</v>
      </c>
      <c r="F199" s="60">
        <v>50.31</v>
      </c>
      <c r="G199" s="60">
        <v>50.31</v>
      </c>
      <c r="H199" s="60">
        <v>50.31</v>
      </c>
      <c r="I199" s="60">
        <v>50.31</v>
      </c>
      <c r="J199" s="60">
        <v>50.31</v>
      </c>
      <c r="K199" s="60">
        <v>50.31</v>
      </c>
      <c r="L199" s="60">
        <v>50.31</v>
      </c>
      <c r="M199" s="60">
        <v>50.31</v>
      </c>
      <c r="N199" s="60">
        <v>50.31</v>
      </c>
      <c r="O199" s="60">
        <v>50.31</v>
      </c>
      <c r="P199" s="60">
        <v>50.31</v>
      </c>
      <c r="Q199" s="60">
        <v>50.31</v>
      </c>
      <c r="R199" s="60">
        <v>50.31</v>
      </c>
      <c r="S199" s="60">
        <v>51.935000000000002</v>
      </c>
      <c r="T199" s="60">
        <v>51.935000000000002</v>
      </c>
    </row>
    <row r="200" spans="1:20" ht="24.75" customHeight="1" thickBot="1" x14ac:dyDescent="0.25">
      <c r="A200" s="374"/>
      <c r="B200" s="430"/>
      <c r="C200" s="430"/>
      <c r="D200" s="158">
        <v>60</v>
      </c>
      <c r="E200" s="168" t="s">
        <v>81</v>
      </c>
      <c r="F200" s="60">
        <v>60</v>
      </c>
      <c r="G200" s="60">
        <v>60</v>
      </c>
      <c r="H200" s="60">
        <v>60</v>
      </c>
      <c r="I200" s="60">
        <v>60</v>
      </c>
      <c r="J200" s="60">
        <v>60</v>
      </c>
      <c r="K200" s="60">
        <v>60</v>
      </c>
      <c r="L200" s="60">
        <v>60</v>
      </c>
      <c r="M200" s="60">
        <v>60</v>
      </c>
      <c r="N200" s="60">
        <v>60</v>
      </c>
      <c r="O200" s="60">
        <v>60</v>
      </c>
      <c r="P200" s="60">
        <v>60</v>
      </c>
      <c r="Q200" s="60">
        <v>60</v>
      </c>
      <c r="R200" s="60">
        <v>60</v>
      </c>
      <c r="S200" s="60">
        <v>60</v>
      </c>
      <c r="T200" s="60">
        <v>60</v>
      </c>
    </row>
    <row r="201" spans="1:20" ht="15.75" customHeight="1" thickBot="1" x14ac:dyDescent="0.25">
      <c r="A201" s="374"/>
      <c r="B201" s="375" t="s">
        <v>159</v>
      </c>
      <c r="C201" s="375"/>
      <c r="D201" s="431">
        <v>85</v>
      </c>
      <c r="E201" s="378" t="s">
        <v>20</v>
      </c>
      <c r="F201" s="431">
        <v>85</v>
      </c>
      <c r="G201" s="431">
        <v>85</v>
      </c>
      <c r="H201" s="431">
        <v>85</v>
      </c>
      <c r="I201" s="431">
        <v>85</v>
      </c>
      <c r="J201" s="431">
        <v>85</v>
      </c>
      <c r="K201" s="431">
        <v>85</v>
      </c>
      <c r="L201" s="431">
        <v>85</v>
      </c>
      <c r="M201" s="431">
        <v>85</v>
      </c>
      <c r="N201" s="431">
        <v>85</v>
      </c>
      <c r="O201" s="431">
        <v>85</v>
      </c>
      <c r="P201" s="431">
        <v>85</v>
      </c>
      <c r="Q201" s="431">
        <v>85</v>
      </c>
      <c r="R201" s="431">
        <v>85</v>
      </c>
      <c r="S201" s="431">
        <v>85</v>
      </c>
      <c r="T201" s="431">
        <v>85</v>
      </c>
    </row>
    <row r="202" spans="1:20" ht="23.25" customHeight="1" thickBot="1" x14ac:dyDescent="0.25">
      <c r="A202" s="374"/>
      <c r="B202" s="375"/>
      <c r="C202" s="375"/>
      <c r="D202" s="431"/>
      <c r="E202" s="378"/>
      <c r="F202" s="431"/>
      <c r="G202" s="431"/>
      <c r="H202" s="431"/>
      <c r="I202" s="431"/>
      <c r="J202" s="431"/>
      <c r="K202" s="431"/>
      <c r="L202" s="431"/>
      <c r="M202" s="431"/>
      <c r="N202" s="431"/>
      <c r="O202" s="431"/>
      <c r="P202" s="431"/>
      <c r="Q202" s="431"/>
      <c r="R202" s="431"/>
      <c r="S202" s="431"/>
      <c r="T202" s="431"/>
    </row>
    <row r="203" spans="1:20" ht="31.5" customHeight="1" thickBot="1" x14ac:dyDescent="0.25">
      <c r="A203" s="83">
        <v>2.2000000000000002</v>
      </c>
      <c r="B203" s="441" t="s">
        <v>86</v>
      </c>
      <c r="C203" s="442"/>
      <c r="D203" s="442"/>
      <c r="E203" s="442"/>
      <c r="F203" s="442"/>
      <c r="G203" s="442"/>
      <c r="H203" s="442"/>
      <c r="I203" s="442"/>
      <c r="J203" s="442"/>
      <c r="K203" s="442"/>
      <c r="L203" s="442"/>
      <c r="M203" s="442"/>
      <c r="N203" s="442"/>
      <c r="O203" s="442"/>
      <c r="P203" s="442"/>
      <c r="Q203" s="442"/>
      <c r="R203" s="442"/>
      <c r="S203" s="442"/>
      <c r="T203" s="443"/>
    </row>
    <row r="204" spans="1:20" ht="10.8" thickBot="1" x14ac:dyDescent="0.25">
      <c r="A204" s="374"/>
      <c r="B204" s="375" t="s">
        <v>87</v>
      </c>
      <c r="C204" s="375"/>
      <c r="D204" s="134">
        <f>46.31+0.73</f>
        <v>47.04</v>
      </c>
      <c r="E204" s="168" t="s">
        <v>88</v>
      </c>
      <c r="F204" s="60">
        <v>46.31</v>
      </c>
      <c r="G204" s="60">
        <v>46.31</v>
      </c>
      <c r="H204" s="60">
        <v>46.31</v>
      </c>
      <c r="I204" s="60">
        <v>46.31</v>
      </c>
      <c r="J204" s="91">
        <v>46.31</v>
      </c>
      <c r="K204" s="60">
        <v>46.31</v>
      </c>
      <c r="L204" s="60">
        <v>46.31</v>
      </c>
      <c r="M204" s="60">
        <v>46.31</v>
      </c>
      <c r="N204" s="60">
        <v>46.31</v>
      </c>
      <c r="O204" s="91">
        <v>46.31</v>
      </c>
      <c r="P204" s="60">
        <v>46.31</v>
      </c>
      <c r="Q204" s="60">
        <v>46.31</v>
      </c>
      <c r="R204" s="60">
        <v>46.31</v>
      </c>
      <c r="S204" s="134">
        <f>46.31+0.73</f>
        <v>47.04</v>
      </c>
      <c r="T204" s="174">
        <f>46.31+0.73</f>
        <v>47.04</v>
      </c>
    </row>
    <row r="205" spans="1:20" ht="10.8" thickBot="1" x14ac:dyDescent="0.25">
      <c r="A205" s="374"/>
      <c r="B205" s="375"/>
      <c r="C205" s="375"/>
      <c r="D205" s="158">
        <v>60</v>
      </c>
      <c r="E205" s="168" t="s">
        <v>81</v>
      </c>
      <c r="F205" s="60">
        <v>60</v>
      </c>
      <c r="G205" s="60">
        <v>60</v>
      </c>
      <c r="H205" s="60">
        <v>60</v>
      </c>
      <c r="I205" s="60">
        <v>60</v>
      </c>
      <c r="J205" s="91">
        <v>60</v>
      </c>
      <c r="K205" s="60">
        <v>60</v>
      </c>
      <c r="L205" s="60">
        <v>60</v>
      </c>
      <c r="M205" s="60">
        <v>60</v>
      </c>
      <c r="N205" s="60">
        <v>60</v>
      </c>
      <c r="O205" s="91">
        <v>60</v>
      </c>
      <c r="P205" s="60">
        <v>60</v>
      </c>
      <c r="Q205" s="60">
        <v>60</v>
      </c>
      <c r="R205" s="60">
        <v>60</v>
      </c>
      <c r="S205" s="60">
        <v>60</v>
      </c>
      <c r="T205" s="91">
        <v>60</v>
      </c>
    </row>
    <row r="206" spans="1:20" ht="15.75" customHeight="1" thickBot="1" x14ac:dyDescent="0.25">
      <c r="A206" s="374"/>
      <c r="B206" s="375" t="s">
        <v>158</v>
      </c>
      <c r="C206" s="375"/>
      <c r="D206" s="60">
        <v>46.31</v>
      </c>
      <c r="E206" s="168" t="s">
        <v>88</v>
      </c>
      <c r="F206" s="60">
        <v>46.31</v>
      </c>
      <c r="G206" s="60">
        <v>46.31</v>
      </c>
      <c r="H206" s="60">
        <v>46.31</v>
      </c>
      <c r="I206" s="60">
        <v>46.31</v>
      </c>
      <c r="J206" s="91">
        <v>46.31</v>
      </c>
      <c r="K206" s="60">
        <v>46.31</v>
      </c>
      <c r="L206" s="60">
        <v>46.31</v>
      </c>
      <c r="M206" s="60">
        <v>46.31</v>
      </c>
      <c r="N206" s="60">
        <v>46.31</v>
      </c>
      <c r="O206" s="91">
        <v>46.31</v>
      </c>
      <c r="P206" s="60">
        <v>46.31</v>
      </c>
      <c r="Q206" s="60">
        <v>46.31</v>
      </c>
      <c r="R206" s="60">
        <v>46.31</v>
      </c>
      <c r="S206" s="60">
        <v>46.31</v>
      </c>
      <c r="T206" s="91">
        <v>46.31</v>
      </c>
    </row>
    <row r="207" spans="1:20" ht="26.25" customHeight="1" thickBot="1" x14ac:dyDescent="0.25">
      <c r="A207" s="374"/>
      <c r="B207" s="375"/>
      <c r="C207" s="375"/>
      <c r="D207" s="134">
        <f>46.31+0.73</f>
        <v>47.04</v>
      </c>
      <c r="E207" s="168" t="s">
        <v>81</v>
      </c>
      <c r="F207" s="60">
        <v>46.31</v>
      </c>
      <c r="G207" s="60">
        <v>46.31</v>
      </c>
      <c r="H207" s="60">
        <v>46.31</v>
      </c>
      <c r="I207" s="60">
        <v>46.31</v>
      </c>
      <c r="J207" s="91">
        <v>46.31</v>
      </c>
      <c r="K207" s="60">
        <v>46.31</v>
      </c>
      <c r="L207" s="60">
        <v>46.31</v>
      </c>
      <c r="M207" s="60">
        <v>46.31</v>
      </c>
      <c r="N207" s="60">
        <v>46.31</v>
      </c>
      <c r="O207" s="91">
        <v>46.31</v>
      </c>
      <c r="P207" s="60">
        <v>46.31</v>
      </c>
      <c r="Q207" s="60">
        <v>46.31</v>
      </c>
      <c r="R207" s="60">
        <v>46.31</v>
      </c>
      <c r="S207" s="134">
        <f>46.31+0.73</f>
        <v>47.04</v>
      </c>
      <c r="T207" s="174">
        <f>46.31+0.73</f>
        <v>47.04</v>
      </c>
    </row>
    <row r="208" spans="1:20" ht="10.8" thickBot="1" x14ac:dyDescent="0.25">
      <c r="A208" s="374"/>
      <c r="B208" s="375" t="s">
        <v>89</v>
      </c>
      <c r="C208" s="375"/>
      <c r="D208" s="432">
        <v>0.6</v>
      </c>
      <c r="E208" s="168" t="s">
        <v>83</v>
      </c>
      <c r="F208" s="432">
        <v>0.6</v>
      </c>
      <c r="G208" s="432">
        <v>0.6</v>
      </c>
      <c r="H208" s="432">
        <v>0.6</v>
      </c>
      <c r="I208" s="432">
        <v>0.6</v>
      </c>
      <c r="J208" s="432">
        <v>0.6</v>
      </c>
      <c r="K208" s="432">
        <v>0.6</v>
      </c>
      <c r="L208" s="432">
        <v>0.6</v>
      </c>
      <c r="M208" s="432">
        <v>0.6</v>
      </c>
      <c r="N208" s="432">
        <v>0.6</v>
      </c>
      <c r="O208" s="432">
        <v>0.6</v>
      </c>
      <c r="P208" s="432">
        <v>0.6</v>
      </c>
      <c r="Q208" s="432">
        <v>0.6</v>
      </c>
      <c r="R208" s="432">
        <v>0.6</v>
      </c>
      <c r="S208" s="432">
        <v>0.6</v>
      </c>
      <c r="T208" s="432">
        <v>0.6</v>
      </c>
    </row>
    <row r="209" spans="1:23" ht="32.25" customHeight="1" thickBot="1" x14ac:dyDescent="0.25">
      <c r="A209" s="374"/>
      <c r="B209" s="375"/>
      <c r="C209" s="375"/>
      <c r="D209" s="432"/>
      <c r="E209" s="168" t="s">
        <v>84</v>
      </c>
      <c r="F209" s="432"/>
      <c r="G209" s="432"/>
      <c r="H209" s="432"/>
      <c r="I209" s="432"/>
      <c r="J209" s="432"/>
      <c r="K209" s="432"/>
      <c r="L209" s="432"/>
      <c r="M209" s="432"/>
      <c r="N209" s="432"/>
      <c r="O209" s="432"/>
      <c r="P209" s="432"/>
      <c r="Q209" s="432"/>
      <c r="R209" s="432"/>
      <c r="S209" s="432"/>
      <c r="T209" s="432"/>
    </row>
    <row r="210" spans="1:23" x14ac:dyDescent="0.2">
      <c r="A210" s="96"/>
      <c r="B210" s="97"/>
      <c r="C210" s="97"/>
      <c r="D210" s="64"/>
      <c r="E210" s="98"/>
      <c r="F210" s="65"/>
      <c r="G210" s="65"/>
      <c r="H210" s="65"/>
      <c r="I210" s="65"/>
      <c r="J210" s="66"/>
      <c r="K210" s="66"/>
      <c r="L210" s="66"/>
      <c r="M210" s="66"/>
      <c r="N210" s="66"/>
      <c r="O210" s="66"/>
      <c r="P210" s="66"/>
      <c r="Q210" s="66"/>
      <c r="R210" s="66"/>
      <c r="S210" s="66"/>
      <c r="T210" s="67"/>
    </row>
    <row r="211" spans="1:23" ht="15.6" x14ac:dyDescent="0.3">
      <c r="A211" s="209" t="s">
        <v>90</v>
      </c>
      <c r="B211" s="100"/>
      <c r="C211" s="100"/>
      <c r="D211" s="68"/>
      <c r="E211" s="101"/>
      <c r="F211" s="66"/>
      <c r="G211" s="66"/>
      <c r="H211" s="66"/>
      <c r="I211" s="66"/>
      <c r="J211" s="66"/>
      <c r="K211" s="66"/>
      <c r="L211" s="66"/>
      <c r="M211" s="66"/>
      <c r="N211" s="66"/>
      <c r="O211" s="66"/>
      <c r="P211" s="66"/>
      <c r="Q211" s="66"/>
      <c r="R211" s="66"/>
      <c r="S211" s="66"/>
      <c r="T211" s="67"/>
    </row>
    <row r="212" spans="1:23" ht="10.8" thickBot="1" x14ac:dyDescent="0.25">
      <c r="A212" s="99"/>
      <c r="B212" s="100"/>
      <c r="C212" s="100"/>
      <c r="D212" s="68"/>
      <c r="E212" s="101"/>
      <c r="F212" s="66"/>
      <c r="G212" s="66"/>
      <c r="H212" s="66"/>
      <c r="I212" s="66"/>
      <c r="J212" s="66"/>
      <c r="K212" s="66"/>
      <c r="L212" s="66"/>
      <c r="M212" s="66"/>
      <c r="N212" s="66"/>
      <c r="O212" s="66"/>
      <c r="P212" s="66"/>
      <c r="Q212" s="66"/>
      <c r="R212" s="66"/>
      <c r="S212" s="66"/>
      <c r="T212" s="67"/>
    </row>
    <row r="213" spans="1:23" ht="10.8" thickBot="1" x14ac:dyDescent="0.25">
      <c r="A213" s="374"/>
      <c r="B213" s="422" t="s">
        <v>91</v>
      </c>
      <c r="C213" s="419"/>
      <c r="D213" s="159"/>
      <c r="E213" s="422" t="s">
        <v>6</v>
      </c>
      <c r="F213" s="444">
        <v>2023</v>
      </c>
      <c r="G213" s="444"/>
      <c r="H213" s="444"/>
      <c r="I213" s="444"/>
      <c r="J213" s="445"/>
      <c r="K213" s="444">
        <v>2024</v>
      </c>
      <c r="L213" s="444"/>
      <c r="M213" s="444"/>
      <c r="N213" s="444"/>
      <c r="O213" s="445"/>
      <c r="P213" s="444">
        <v>2025</v>
      </c>
      <c r="Q213" s="444"/>
      <c r="R213" s="444"/>
      <c r="S213" s="444"/>
      <c r="T213" s="445"/>
    </row>
    <row r="214" spans="1:23" ht="19.8" thickBot="1" x14ac:dyDescent="0.25">
      <c r="A214" s="374"/>
      <c r="B214" s="446"/>
      <c r="C214" s="446"/>
      <c r="D214" s="159"/>
      <c r="E214" s="422"/>
      <c r="F214" s="60" t="s">
        <v>10</v>
      </c>
      <c r="G214" s="60" t="s">
        <v>11</v>
      </c>
      <c r="H214" s="60" t="s">
        <v>12</v>
      </c>
      <c r="I214" s="60" t="s">
        <v>13</v>
      </c>
      <c r="J214" s="55" t="s">
        <v>92</v>
      </c>
      <c r="K214" s="60" t="s">
        <v>10</v>
      </c>
      <c r="L214" s="60" t="s">
        <v>11</v>
      </c>
      <c r="M214" s="60" t="s">
        <v>12</v>
      </c>
      <c r="N214" s="60" t="s">
        <v>13</v>
      </c>
      <c r="O214" s="210" t="s">
        <v>15</v>
      </c>
      <c r="P214" s="60" t="s">
        <v>10</v>
      </c>
      <c r="Q214" s="60" t="s">
        <v>11</v>
      </c>
      <c r="R214" s="60" t="s">
        <v>12</v>
      </c>
      <c r="S214" s="60" t="s">
        <v>13</v>
      </c>
      <c r="T214" s="210" t="s">
        <v>16</v>
      </c>
    </row>
    <row r="215" spans="1:23" ht="10.8" thickBot="1" x14ac:dyDescent="0.25">
      <c r="A215" s="162">
        <v>0</v>
      </c>
      <c r="B215" s="168">
        <v>1</v>
      </c>
      <c r="C215" s="168">
        <v>2</v>
      </c>
      <c r="D215" s="178"/>
      <c r="E215" s="168">
        <v>4</v>
      </c>
      <c r="F215" s="178">
        <v>5</v>
      </c>
      <c r="G215" s="178">
        <v>6</v>
      </c>
      <c r="H215" s="178">
        <v>7</v>
      </c>
      <c r="I215" s="178">
        <v>8</v>
      </c>
      <c r="J215" s="178">
        <v>9</v>
      </c>
      <c r="K215" s="168">
        <v>5</v>
      </c>
      <c r="L215" s="168">
        <v>6</v>
      </c>
      <c r="M215" s="168">
        <v>7</v>
      </c>
      <c r="N215" s="168">
        <v>8</v>
      </c>
      <c r="O215" s="168">
        <v>9</v>
      </c>
      <c r="P215" s="168">
        <v>5</v>
      </c>
      <c r="Q215" s="168">
        <v>6</v>
      </c>
      <c r="R215" s="168">
        <v>7</v>
      </c>
      <c r="S215" s="168">
        <v>8</v>
      </c>
      <c r="T215" s="168">
        <v>9</v>
      </c>
    </row>
    <row r="216" spans="1:23" ht="10.8" thickBot="1" x14ac:dyDescent="0.25">
      <c r="A216" s="92">
        <v>3.1</v>
      </c>
      <c r="B216" s="375" t="s">
        <v>93</v>
      </c>
      <c r="C216" s="375"/>
      <c r="D216" s="375"/>
      <c r="E216" s="375"/>
      <c r="F216" s="375"/>
      <c r="G216" s="375"/>
      <c r="H216" s="375"/>
      <c r="I216" s="375"/>
      <c r="J216" s="375"/>
      <c r="K216" s="375"/>
      <c r="L216" s="375"/>
      <c r="M216" s="375"/>
      <c r="N216" s="375"/>
      <c r="O216" s="375"/>
      <c r="P216" s="375"/>
      <c r="Q216" s="375"/>
      <c r="R216" s="375"/>
      <c r="S216" s="375"/>
      <c r="T216" s="375"/>
    </row>
    <row r="217" spans="1:23" ht="10.8" thickBot="1" x14ac:dyDescent="0.25">
      <c r="A217" s="374"/>
      <c r="B217" s="375" t="s">
        <v>94</v>
      </c>
      <c r="C217" s="375"/>
      <c r="D217" s="169">
        <f>2424+64</f>
        <v>2488</v>
      </c>
      <c r="E217" s="168" t="s">
        <v>95</v>
      </c>
      <c r="F217" s="60">
        <v>2430</v>
      </c>
      <c r="G217" s="60">
        <v>2430</v>
      </c>
      <c r="H217" s="60">
        <v>2430</v>
      </c>
      <c r="I217" s="60">
        <v>2430</v>
      </c>
      <c r="J217" s="60">
        <v>2430</v>
      </c>
      <c r="K217" s="60">
        <v>2440</v>
      </c>
      <c r="L217" s="60">
        <v>2440</v>
      </c>
      <c r="M217" s="60">
        <v>2440</v>
      </c>
      <c r="N217" s="60">
        <v>2440</v>
      </c>
      <c r="O217" s="60">
        <v>2440</v>
      </c>
      <c r="P217" s="60">
        <v>2488</v>
      </c>
      <c r="Q217" s="60">
        <v>2488</v>
      </c>
      <c r="R217" s="60">
        <v>2488</v>
      </c>
      <c r="S217" s="60">
        <v>2488</v>
      </c>
      <c r="T217" s="211">
        <v>2488</v>
      </c>
    </row>
    <row r="218" spans="1:23" ht="10.8" thickBot="1" x14ac:dyDescent="0.25">
      <c r="A218" s="374"/>
      <c r="B218" s="375"/>
      <c r="C218" s="375"/>
      <c r="D218" s="60">
        <f>50.31+1.625</f>
        <v>51.935000000000002</v>
      </c>
      <c r="E218" s="168" t="s">
        <v>81</v>
      </c>
      <c r="F218" s="60">
        <v>50.31</v>
      </c>
      <c r="G218" s="60">
        <v>50.31</v>
      </c>
      <c r="H218" s="60">
        <v>50.31</v>
      </c>
      <c r="I218" s="60">
        <v>50.31</v>
      </c>
      <c r="J218" s="60">
        <v>50.31</v>
      </c>
      <c r="K218" s="60">
        <v>50.31</v>
      </c>
      <c r="L218" s="60">
        <v>50.31</v>
      </c>
      <c r="M218" s="60">
        <v>50.31</v>
      </c>
      <c r="N218" s="60">
        <v>50.31</v>
      </c>
      <c r="O218" s="60">
        <v>50.31</v>
      </c>
      <c r="P218" s="60">
        <v>50.31</v>
      </c>
      <c r="Q218" s="60">
        <v>50.31</v>
      </c>
      <c r="R218" s="60">
        <v>50.31</v>
      </c>
      <c r="S218" s="60">
        <v>51.935000000000002</v>
      </c>
      <c r="T218" s="60">
        <v>51.935000000000002</v>
      </c>
    </row>
    <row r="219" spans="1:23" ht="10.8" thickBot="1" x14ac:dyDescent="0.25">
      <c r="A219" s="374"/>
      <c r="B219" s="375" t="s">
        <v>96</v>
      </c>
      <c r="C219" s="375"/>
      <c r="D219" s="60">
        <f>50.31+1.625</f>
        <v>51.935000000000002</v>
      </c>
      <c r="E219" s="168" t="s">
        <v>88</v>
      </c>
      <c r="F219" s="60">
        <v>50.31</v>
      </c>
      <c r="G219" s="60">
        <v>50.31</v>
      </c>
      <c r="H219" s="60">
        <v>50.31</v>
      </c>
      <c r="I219" s="60">
        <v>50.31</v>
      </c>
      <c r="J219" s="60">
        <v>50.31</v>
      </c>
      <c r="K219" s="60">
        <v>50.31</v>
      </c>
      <c r="L219" s="60">
        <v>50.31</v>
      </c>
      <c r="M219" s="60">
        <v>50.31</v>
      </c>
      <c r="N219" s="60">
        <v>50.31</v>
      </c>
      <c r="O219" s="60">
        <v>50.31</v>
      </c>
      <c r="P219" s="60">
        <v>50.31</v>
      </c>
      <c r="Q219" s="60">
        <v>50.31</v>
      </c>
      <c r="R219" s="60">
        <v>50.31</v>
      </c>
      <c r="S219" s="60">
        <v>51.935000000000002</v>
      </c>
      <c r="T219" s="60">
        <v>51.935000000000002</v>
      </c>
    </row>
    <row r="220" spans="1:23" ht="10.8" thickBot="1" x14ac:dyDescent="0.25">
      <c r="A220" s="374"/>
      <c r="B220" s="375"/>
      <c r="C220" s="375"/>
      <c r="D220" s="109">
        <v>9725</v>
      </c>
      <c r="E220" s="168" t="s">
        <v>97</v>
      </c>
      <c r="F220" s="110">
        <v>8600</v>
      </c>
      <c r="G220" s="110">
        <v>8600</v>
      </c>
      <c r="H220" s="110">
        <v>8600</v>
      </c>
      <c r="I220" s="110">
        <v>8600</v>
      </c>
      <c r="J220" s="110">
        <v>8600</v>
      </c>
      <c r="K220" s="60">
        <v>9000</v>
      </c>
      <c r="L220" s="60">
        <v>9000</v>
      </c>
      <c r="M220" s="60">
        <v>9000</v>
      </c>
      <c r="N220" s="60">
        <v>9000</v>
      </c>
      <c r="O220" s="60">
        <v>9000</v>
      </c>
      <c r="P220" s="55">
        <v>9725</v>
      </c>
      <c r="Q220" s="55">
        <v>9725</v>
      </c>
      <c r="R220" s="55">
        <v>9725</v>
      </c>
      <c r="S220" s="55">
        <v>9725</v>
      </c>
      <c r="T220" s="55">
        <v>9725</v>
      </c>
      <c r="V220" s="51"/>
      <c r="W220" s="51"/>
    </row>
    <row r="221" spans="1:23" ht="10.8" thickBot="1" x14ac:dyDescent="0.25">
      <c r="A221" s="374"/>
      <c r="B221" s="375" t="s">
        <v>98</v>
      </c>
      <c r="C221" s="375"/>
      <c r="D221" s="61">
        <f>56.81+1.24+1.625</f>
        <v>59.675000000000004</v>
      </c>
      <c r="E221" s="168" t="s">
        <v>81</v>
      </c>
      <c r="F221" s="61">
        <v>56.81</v>
      </c>
      <c r="G221" s="61">
        <v>56.81</v>
      </c>
      <c r="H221" s="61">
        <v>56.81</v>
      </c>
      <c r="I221" s="61">
        <v>56.81</v>
      </c>
      <c r="J221" s="153">
        <v>56.81</v>
      </c>
      <c r="K221" s="61">
        <v>56.81</v>
      </c>
      <c r="L221" s="61">
        <v>56.81</v>
      </c>
      <c r="M221" s="61">
        <v>56.81</v>
      </c>
      <c r="N221" s="61">
        <v>56.81</v>
      </c>
      <c r="O221" s="153">
        <v>56.81</v>
      </c>
      <c r="P221" s="61">
        <v>56.81</v>
      </c>
      <c r="Q221" s="61">
        <v>56.81</v>
      </c>
      <c r="R221" s="61">
        <v>56.81</v>
      </c>
      <c r="S221" s="61">
        <f>56.81+1.24+1.625</f>
        <v>59.675000000000004</v>
      </c>
      <c r="T221" s="61">
        <f>56.81+1.24+1.625</f>
        <v>59.675000000000004</v>
      </c>
    </row>
    <row r="222" spans="1:23" ht="10.8" thickBot="1" x14ac:dyDescent="0.25">
      <c r="A222" s="374"/>
      <c r="B222" s="375"/>
      <c r="C222" s="375"/>
      <c r="D222" s="109">
        <v>9725</v>
      </c>
      <c r="E222" s="168" t="s">
        <v>97</v>
      </c>
      <c r="F222" s="110">
        <v>8600</v>
      </c>
      <c r="G222" s="110">
        <v>8600</v>
      </c>
      <c r="H222" s="110">
        <v>8600</v>
      </c>
      <c r="I222" s="110">
        <v>8600</v>
      </c>
      <c r="J222" s="110">
        <v>8600</v>
      </c>
      <c r="K222" s="60">
        <v>9000</v>
      </c>
      <c r="L222" s="60">
        <v>9000</v>
      </c>
      <c r="M222" s="60">
        <v>9000</v>
      </c>
      <c r="N222" s="60">
        <v>9000</v>
      </c>
      <c r="O222" s="60">
        <v>9000</v>
      </c>
      <c r="P222" s="55">
        <v>9725</v>
      </c>
      <c r="Q222" s="55">
        <v>9725</v>
      </c>
      <c r="R222" s="55">
        <v>9725</v>
      </c>
      <c r="S222" s="55">
        <v>9725</v>
      </c>
      <c r="T222" s="55">
        <v>9725</v>
      </c>
    </row>
    <row r="223" spans="1:23" ht="10.8" thickBot="1" x14ac:dyDescent="0.25">
      <c r="A223" s="374"/>
      <c r="B223" s="375" t="s">
        <v>99</v>
      </c>
      <c r="C223" s="375"/>
      <c r="D223" s="169">
        <f>1779+90</f>
        <v>1869</v>
      </c>
      <c r="E223" s="168" t="s">
        <v>95</v>
      </c>
      <c r="F223" s="60">
        <v>1786</v>
      </c>
      <c r="G223" s="60">
        <v>1793</v>
      </c>
      <c r="H223" s="60">
        <v>1800</v>
      </c>
      <c r="I223" s="60">
        <v>1808</v>
      </c>
      <c r="J223" s="60">
        <v>1808</v>
      </c>
      <c r="K223" s="60">
        <v>1815</v>
      </c>
      <c r="L223" s="60">
        <v>1824</v>
      </c>
      <c r="M223" s="60">
        <v>1830</v>
      </c>
      <c r="N223" s="60">
        <v>1837</v>
      </c>
      <c r="O223" s="60">
        <v>1837</v>
      </c>
      <c r="P223" s="60">
        <v>1844</v>
      </c>
      <c r="Q223" s="60">
        <v>1852</v>
      </c>
      <c r="R223" s="60">
        <v>1860</v>
      </c>
      <c r="S223" s="60">
        <v>1869</v>
      </c>
      <c r="T223" s="55">
        <v>1869</v>
      </c>
    </row>
    <row r="224" spans="1:23" ht="10.8" thickBot="1" x14ac:dyDescent="0.25">
      <c r="A224" s="374"/>
      <c r="B224" s="375"/>
      <c r="C224" s="375"/>
      <c r="D224" s="134">
        <f>46.31+0.73</f>
        <v>47.04</v>
      </c>
      <c r="E224" s="168" t="s">
        <v>81</v>
      </c>
      <c r="F224" s="60">
        <v>46.31</v>
      </c>
      <c r="G224" s="60">
        <v>46.31</v>
      </c>
      <c r="H224" s="60">
        <v>46.31</v>
      </c>
      <c r="I224" s="60">
        <v>46.31</v>
      </c>
      <c r="J224" s="91">
        <v>46.31</v>
      </c>
      <c r="K224" s="60">
        <v>46.31</v>
      </c>
      <c r="L224" s="60">
        <v>46.31</v>
      </c>
      <c r="M224" s="60">
        <v>46.31</v>
      </c>
      <c r="N224" s="60">
        <v>46.31</v>
      </c>
      <c r="O224" s="91">
        <v>46.31</v>
      </c>
      <c r="P224" s="60">
        <v>46.31</v>
      </c>
      <c r="Q224" s="60">
        <v>46.31</v>
      </c>
      <c r="R224" s="60">
        <v>46.31</v>
      </c>
      <c r="S224" s="134">
        <f>46.31+0.73</f>
        <v>47.04</v>
      </c>
      <c r="T224" s="174">
        <f>46.31+0.73</f>
        <v>47.04</v>
      </c>
    </row>
    <row r="225" spans="1:22" ht="10.8" thickBot="1" x14ac:dyDescent="0.25">
      <c r="A225" s="374"/>
      <c r="B225" s="417" t="s">
        <v>100</v>
      </c>
      <c r="C225" s="417"/>
      <c r="D225" s="60">
        <v>8345</v>
      </c>
      <c r="E225" s="168" t="s">
        <v>38</v>
      </c>
      <c r="F225" s="55">
        <v>8245</v>
      </c>
      <c r="G225" s="55">
        <v>8245</v>
      </c>
      <c r="H225" s="55">
        <v>8245</v>
      </c>
      <c r="I225" s="55">
        <v>8245</v>
      </c>
      <c r="J225" s="55">
        <v>8245</v>
      </c>
      <c r="K225" s="60">
        <v>8300</v>
      </c>
      <c r="L225" s="60">
        <v>8300</v>
      </c>
      <c r="M225" s="60">
        <v>8300</v>
      </c>
      <c r="N225" s="60">
        <v>8300</v>
      </c>
      <c r="O225" s="60">
        <v>8300</v>
      </c>
      <c r="P225" s="55">
        <v>8345</v>
      </c>
      <c r="Q225" s="55">
        <v>8345</v>
      </c>
      <c r="R225" s="55">
        <v>8345</v>
      </c>
      <c r="S225" s="55">
        <v>8345</v>
      </c>
      <c r="T225" s="55">
        <v>8345</v>
      </c>
    </row>
    <row r="226" spans="1:22" ht="31.5" customHeight="1" thickBot="1" x14ac:dyDescent="0.25">
      <c r="A226" s="374"/>
      <c r="B226" s="417"/>
      <c r="C226" s="417"/>
      <c r="D226" s="60">
        <v>13793</v>
      </c>
      <c r="E226" s="168" t="s">
        <v>38</v>
      </c>
      <c r="F226" s="110">
        <v>13972</v>
      </c>
      <c r="G226" s="110">
        <v>13972</v>
      </c>
      <c r="H226" s="110">
        <v>13972</v>
      </c>
      <c r="I226" s="110">
        <v>13972</v>
      </c>
      <c r="J226" s="110">
        <v>13972</v>
      </c>
      <c r="K226" s="60">
        <v>13882</v>
      </c>
      <c r="L226" s="60">
        <v>13882</v>
      </c>
      <c r="M226" s="60">
        <v>13882</v>
      </c>
      <c r="N226" s="60">
        <v>13882</v>
      </c>
      <c r="O226" s="60">
        <v>13882</v>
      </c>
      <c r="P226" s="55">
        <v>13793</v>
      </c>
      <c r="Q226" s="55">
        <v>13793</v>
      </c>
      <c r="R226" s="55">
        <v>13793</v>
      </c>
      <c r="S226" s="55">
        <v>13793</v>
      </c>
      <c r="T226" s="55">
        <v>13793</v>
      </c>
    </row>
    <row r="227" spans="1:22" ht="27.75" customHeight="1" thickBot="1" x14ac:dyDescent="0.25">
      <c r="A227" s="83">
        <v>3.2</v>
      </c>
      <c r="B227" s="450" t="s">
        <v>101</v>
      </c>
      <c r="C227" s="451"/>
      <c r="D227" s="451"/>
      <c r="E227" s="451"/>
      <c r="F227" s="451"/>
      <c r="G227" s="451"/>
      <c r="H227" s="451"/>
      <c r="I227" s="451"/>
      <c r="J227" s="451"/>
      <c r="K227" s="451"/>
      <c r="L227" s="451"/>
      <c r="M227" s="451"/>
      <c r="N227" s="451"/>
      <c r="O227" s="451"/>
      <c r="P227" s="451"/>
      <c r="Q227" s="451"/>
      <c r="R227" s="451"/>
      <c r="S227" s="451"/>
      <c r="T227" s="452"/>
    </row>
    <row r="228" spans="1:22" ht="31.5" customHeight="1" thickBot="1" x14ac:dyDescent="0.25">
      <c r="A228" s="374"/>
      <c r="B228" s="375" t="s">
        <v>162</v>
      </c>
      <c r="C228" s="91" t="s">
        <v>62</v>
      </c>
      <c r="D228" s="170">
        <v>0</v>
      </c>
      <c r="E228" s="168" t="s">
        <v>20</v>
      </c>
      <c r="F228" s="170">
        <v>0</v>
      </c>
      <c r="G228" s="170">
        <v>0</v>
      </c>
      <c r="H228" s="170">
        <v>0</v>
      </c>
      <c r="I228" s="170">
        <v>0</v>
      </c>
      <c r="J228" s="170">
        <v>0</v>
      </c>
      <c r="K228" s="170">
        <v>0</v>
      </c>
      <c r="L228" s="170">
        <v>0</v>
      </c>
      <c r="M228" s="170">
        <v>0</v>
      </c>
      <c r="N228" s="170">
        <v>0</v>
      </c>
      <c r="O228" s="170">
        <v>0</v>
      </c>
      <c r="P228" s="170">
        <v>0</v>
      </c>
      <c r="Q228" s="170">
        <v>0</v>
      </c>
      <c r="R228" s="170">
        <v>0</v>
      </c>
      <c r="S228" s="170">
        <v>0</v>
      </c>
      <c r="T228" s="170">
        <v>0</v>
      </c>
    </row>
    <row r="229" spans="1:22" ht="31.5" customHeight="1" thickBot="1" x14ac:dyDescent="0.25">
      <c r="A229" s="374"/>
      <c r="B229" s="375"/>
      <c r="C229" s="91" t="s">
        <v>21</v>
      </c>
      <c r="D229" s="170">
        <v>1</v>
      </c>
      <c r="E229" s="168" t="s">
        <v>20</v>
      </c>
      <c r="F229" s="170">
        <v>1</v>
      </c>
      <c r="G229" s="170">
        <v>1</v>
      </c>
      <c r="H229" s="170">
        <v>1</v>
      </c>
      <c r="I229" s="170">
        <v>1</v>
      </c>
      <c r="J229" s="170">
        <v>1</v>
      </c>
      <c r="K229" s="170">
        <v>1</v>
      </c>
      <c r="L229" s="170">
        <v>1</v>
      </c>
      <c r="M229" s="170">
        <v>1</v>
      </c>
      <c r="N229" s="170">
        <v>1</v>
      </c>
      <c r="O229" s="170">
        <v>1</v>
      </c>
      <c r="P229" s="170">
        <v>1</v>
      </c>
      <c r="Q229" s="170">
        <v>1</v>
      </c>
      <c r="R229" s="170">
        <v>1</v>
      </c>
      <c r="S229" s="170">
        <v>1</v>
      </c>
      <c r="T229" s="170">
        <v>1</v>
      </c>
      <c r="V229" s="52"/>
    </row>
    <row r="230" spans="1:22" ht="20.25" customHeight="1" thickBot="1" x14ac:dyDescent="0.25">
      <c r="A230" s="374"/>
      <c r="B230" s="375"/>
      <c r="C230" s="91" t="s">
        <v>22</v>
      </c>
      <c r="D230" s="170">
        <v>1</v>
      </c>
      <c r="E230" s="168" t="s">
        <v>20</v>
      </c>
      <c r="F230" s="170">
        <v>1</v>
      </c>
      <c r="G230" s="170">
        <v>1</v>
      </c>
      <c r="H230" s="170">
        <v>1</v>
      </c>
      <c r="I230" s="170">
        <v>1</v>
      </c>
      <c r="J230" s="170">
        <v>1</v>
      </c>
      <c r="K230" s="170">
        <v>1</v>
      </c>
      <c r="L230" s="170">
        <v>1</v>
      </c>
      <c r="M230" s="170">
        <v>1</v>
      </c>
      <c r="N230" s="170">
        <v>1</v>
      </c>
      <c r="O230" s="170">
        <v>1</v>
      </c>
      <c r="P230" s="170">
        <v>1</v>
      </c>
      <c r="Q230" s="170">
        <v>1</v>
      </c>
      <c r="R230" s="170">
        <v>1</v>
      </c>
      <c r="S230" s="170">
        <v>1</v>
      </c>
      <c r="T230" s="170">
        <v>1</v>
      </c>
    </row>
    <row r="231" spans="1:22" ht="21.75" customHeight="1" thickBot="1" x14ac:dyDescent="0.25">
      <c r="A231" s="374"/>
      <c r="B231" s="430" t="s">
        <v>163</v>
      </c>
      <c r="C231" s="91" t="s">
        <v>62</v>
      </c>
      <c r="D231" s="170">
        <v>0</v>
      </c>
      <c r="E231" s="168" t="s">
        <v>20</v>
      </c>
      <c r="F231" s="170">
        <v>0</v>
      </c>
      <c r="G231" s="170">
        <v>0</v>
      </c>
      <c r="H231" s="170">
        <v>0</v>
      </c>
      <c r="I231" s="170">
        <v>0</v>
      </c>
      <c r="J231" s="170">
        <v>0</v>
      </c>
      <c r="K231" s="170">
        <v>0</v>
      </c>
      <c r="L231" s="170">
        <v>0</v>
      </c>
      <c r="M231" s="170">
        <v>0</v>
      </c>
      <c r="N231" s="170">
        <v>0</v>
      </c>
      <c r="O231" s="170">
        <v>0</v>
      </c>
      <c r="P231" s="170">
        <v>0</v>
      </c>
      <c r="Q231" s="170">
        <v>0</v>
      </c>
      <c r="R231" s="170">
        <v>0</v>
      </c>
      <c r="S231" s="170">
        <v>0</v>
      </c>
      <c r="T231" s="170">
        <v>0</v>
      </c>
    </row>
    <row r="232" spans="1:22" ht="27.75" customHeight="1" thickBot="1" x14ac:dyDescent="0.25">
      <c r="A232" s="374"/>
      <c r="B232" s="430"/>
      <c r="C232" s="91" t="s">
        <v>21</v>
      </c>
      <c r="D232" s="170">
        <v>0</v>
      </c>
      <c r="E232" s="168" t="s">
        <v>20</v>
      </c>
      <c r="F232" s="170">
        <v>0</v>
      </c>
      <c r="G232" s="170">
        <v>0</v>
      </c>
      <c r="H232" s="170">
        <v>0</v>
      </c>
      <c r="I232" s="170">
        <v>0</v>
      </c>
      <c r="J232" s="170">
        <v>0</v>
      </c>
      <c r="K232" s="170">
        <v>0</v>
      </c>
      <c r="L232" s="170">
        <v>0</v>
      </c>
      <c r="M232" s="170">
        <v>0</v>
      </c>
      <c r="N232" s="170">
        <v>0</v>
      </c>
      <c r="O232" s="170">
        <v>0</v>
      </c>
      <c r="P232" s="170">
        <v>0</v>
      </c>
      <c r="Q232" s="170">
        <v>0</v>
      </c>
      <c r="R232" s="170">
        <v>0</v>
      </c>
      <c r="S232" s="170">
        <v>0</v>
      </c>
      <c r="T232" s="170">
        <v>0</v>
      </c>
    </row>
    <row r="233" spans="1:22" ht="29.25" customHeight="1" thickBot="1" x14ac:dyDescent="0.25">
      <c r="A233" s="374"/>
      <c r="B233" s="430"/>
      <c r="C233" s="91" t="s">
        <v>22</v>
      </c>
      <c r="D233" s="170">
        <v>0</v>
      </c>
      <c r="E233" s="168" t="s">
        <v>20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row>
    <row r="234" spans="1:22" ht="10.8" thickBot="1" x14ac:dyDescent="0.25">
      <c r="A234" s="374"/>
      <c r="B234" s="375" t="s">
        <v>102</v>
      </c>
      <c r="C234" s="387" t="s">
        <v>62</v>
      </c>
      <c r="D234" s="427">
        <v>0</v>
      </c>
      <c r="E234" s="378" t="s">
        <v>20</v>
      </c>
      <c r="F234" s="427">
        <v>0</v>
      </c>
      <c r="G234" s="427">
        <v>0</v>
      </c>
      <c r="H234" s="427">
        <v>0</v>
      </c>
      <c r="I234" s="427">
        <v>0</v>
      </c>
      <c r="J234" s="427">
        <v>0</v>
      </c>
      <c r="K234" s="427">
        <v>0</v>
      </c>
      <c r="L234" s="427">
        <v>0</v>
      </c>
      <c r="M234" s="427">
        <v>0</v>
      </c>
      <c r="N234" s="427">
        <v>0</v>
      </c>
      <c r="O234" s="427">
        <v>0</v>
      </c>
      <c r="P234" s="427">
        <v>0</v>
      </c>
      <c r="Q234" s="427">
        <v>0</v>
      </c>
      <c r="R234" s="427">
        <v>0</v>
      </c>
      <c r="S234" s="427">
        <v>0</v>
      </c>
      <c r="T234" s="427">
        <v>0</v>
      </c>
    </row>
    <row r="235" spans="1:22" ht="10.8" thickBot="1" x14ac:dyDescent="0.25">
      <c r="A235" s="374"/>
      <c r="B235" s="375"/>
      <c r="C235" s="387"/>
      <c r="D235" s="427"/>
      <c r="E235" s="378"/>
      <c r="F235" s="427"/>
      <c r="G235" s="427"/>
      <c r="H235" s="427"/>
      <c r="I235" s="427"/>
      <c r="J235" s="427"/>
      <c r="K235" s="427"/>
      <c r="L235" s="427"/>
      <c r="M235" s="427"/>
      <c r="N235" s="427"/>
      <c r="O235" s="427"/>
      <c r="P235" s="427"/>
      <c r="Q235" s="427"/>
      <c r="R235" s="427"/>
      <c r="S235" s="427"/>
      <c r="T235" s="427"/>
    </row>
    <row r="236" spans="1:22" ht="10.8" thickBot="1" x14ac:dyDescent="0.25">
      <c r="A236" s="374"/>
      <c r="B236" s="375"/>
      <c r="C236" s="387" t="s">
        <v>21</v>
      </c>
      <c r="D236" s="427">
        <v>4</v>
      </c>
      <c r="E236" s="378" t="s">
        <v>20</v>
      </c>
      <c r="F236" s="427">
        <v>4</v>
      </c>
      <c r="G236" s="427">
        <v>4</v>
      </c>
      <c r="H236" s="427">
        <v>4</v>
      </c>
      <c r="I236" s="427">
        <v>4</v>
      </c>
      <c r="J236" s="427">
        <v>4</v>
      </c>
      <c r="K236" s="427">
        <v>4</v>
      </c>
      <c r="L236" s="427">
        <v>4</v>
      </c>
      <c r="M236" s="427">
        <v>4</v>
      </c>
      <c r="N236" s="427">
        <v>4</v>
      </c>
      <c r="O236" s="427">
        <v>4</v>
      </c>
      <c r="P236" s="427">
        <v>4</v>
      </c>
      <c r="Q236" s="427">
        <v>4</v>
      </c>
      <c r="R236" s="427">
        <v>4</v>
      </c>
      <c r="S236" s="427">
        <v>4</v>
      </c>
      <c r="T236" s="427">
        <v>4</v>
      </c>
    </row>
    <row r="237" spans="1:22" ht="10.8" thickBot="1" x14ac:dyDescent="0.25">
      <c r="A237" s="374"/>
      <c r="B237" s="375"/>
      <c r="C237" s="387"/>
      <c r="D237" s="427"/>
      <c r="E237" s="378"/>
      <c r="F237" s="427"/>
      <c r="G237" s="427"/>
      <c r="H237" s="427"/>
      <c r="I237" s="427"/>
      <c r="J237" s="427"/>
      <c r="K237" s="427"/>
      <c r="L237" s="427"/>
      <c r="M237" s="427"/>
      <c r="N237" s="427"/>
      <c r="O237" s="427"/>
      <c r="P237" s="427"/>
      <c r="Q237" s="427"/>
      <c r="R237" s="427"/>
      <c r="S237" s="427"/>
      <c r="T237" s="427"/>
    </row>
    <row r="238" spans="1:22" ht="10.8" thickBot="1" x14ac:dyDescent="0.25">
      <c r="A238" s="374"/>
      <c r="B238" s="375"/>
      <c r="C238" s="387" t="s">
        <v>22</v>
      </c>
      <c r="D238" s="427">
        <v>4</v>
      </c>
      <c r="E238" s="378" t="s">
        <v>20</v>
      </c>
      <c r="F238" s="427">
        <v>4</v>
      </c>
      <c r="G238" s="427">
        <v>4</v>
      </c>
      <c r="H238" s="427">
        <v>4</v>
      </c>
      <c r="I238" s="427">
        <v>4</v>
      </c>
      <c r="J238" s="427">
        <v>4</v>
      </c>
      <c r="K238" s="427">
        <v>4</v>
      </c>
      <c r="L238" s="427">
        <v>4</v>
      </c>
      <c r="M238" s="427">
        <v>4</v>
      </c>
      <c r="N238" s="427">
        <v>4</v>
      </c>
      <c r="O238" s="427">
        <v>4</v>
      </c>
      <c r="P238" s="427">
        <v>4</v>
      </c>
      <c r="Q238" s="427">
        <v>4</v>
      </c>
      <c r="R238" s="427">
        <v>4</v>
      </c>
      <c r="S238" s="427">
        <v>4</v>
      </c>
      <c r="T238" s="427">
        <v>4</v>
      </c>
    </row>
    <row r="239" spans="1:22" ht="22.5" customHeight="1" thickBot="1" x14ac:dyDescent="0.25">
      <c r="A239" s="374"/>
      <c r="B239" s="375"/>
      <c r="C239" s="387"/>
      <c r="D239" s="427"/>
      <c r="E239" s="378"/>
      <c r="F239" s="427"/>
      <c r="G239" s="427"/>
      <c r="H239" s="427"/>
      <c r="I239" s="427"/>
      <c r="J239" s="427"/>
      <c r="K239" s="427"/>
      <c r="L239" s="427"/>
      <c r="M239" s="427"/>
      <c r="N239" s="427"/>
      <c r="O239" s="427"/>
      <c r="P239" s="427"/>
      <c r="Q239" s="427"/>
      <c r="R239" s="427"/>
      <c r="S239" s="427"/>
      <c r="T239" s="427"/>
    </row>
    <row r="240" spans="1:22" x14ac:dyDescent="0.2">
      <c r="B240" s="53"/>
      <c r="C240" s="53"/>
      <c r="D240" s="49"/>
      <c r="E240" s="53"/>
      <c r="F240" s="49"/>
      <c r="G240" s="49"/>
      <c r="H240" s="49"/>
      <c r="I240" s="49"/>
      <c r="J240" s="49"/>
      <c r="K240" s="49"/>
      <c r="L240" s="49"/>
      <c r="M240" s="49"/>
      <c r="N240" s="49"/>
      <c r="O240" s="49"/>
      <c r="P240" s="49"/>
      <c r="Q240" s="49"/>
      <c r="R240" s="49"/>
      <c r="S240" s="49"/>
      <c r="T240" s="49"/>
    </row>
    <row r="241" spans="1:20" x14ac:dyDescent="0.2">
      <c r="A241" s="54"/>
      <c r="B241" s="17"/>
      <c r="C241" s="54"/>
      <c r="D241" s="50"/>
      <c r="E241" s="54"/>
      <c r="F241" s="49"/>
      <c r="G241" s="49"/>
      <c r="H241" s="49"/>
      <c r="I241" s="49"/>
      <c r="J241" s="49"/>
      <c r="K241" s="49"/>
      <c r="L241" s="49"/>
      <c r="M241" s="49"/>
      <c r="N241" s="49"/>
      <c r="O241" s="49"/>
      <c r="P241" s="49"/>
      <c r="Q241" s="49"/>
      <c r="R241" s="49"/>
      <c r="S241" s="49"/>
      <c r="T241" s="49"/>
    </row>
    <row r="242" spans="1:20" x14ac:dyDescent="0.2">
      <c r="B242" s="18"/>
      <c r="C242" s="53"/>
      <c r="D242" s="49"/>
      <c r="E242" s="53"/>
      <c r="F242" s="49"/>
      <c r="G242" s="49"/>
      <c r="H242" s="49"/>
      <c r="I242" s="49"/>
      <c r="J242" s="49"/>
      <c r="K242" s="49"/>
      <c r="L242" s="49"/>
      <c r="M242" s="49"/>
      <c r="N242" s="49"/>
      <c r="O242" s="49"/>
      <c r="P242" s="49"/>
      <c r="Q242" s="49"/>
      <c r="R242" s="49"/>
      <c r="S242" s="49"/>
      <c r="T242" s="49"/>
    </row>
  </sheetData>
  <mergeCells count="1550">
    <mergeCell ref="A2:M2"/>
    <mergeCell ref="A3:I3"/>
    <mergeCell ref="A8:O8"/>
    <mergeCell ref="B80:C80"/>
    <mergeCell ref="B90:C90"/>
    <mergeCell ref="S238:S239"/>
    <mergeCell ref="T238:T239"/>
    <mergeCell ref="D10:D11"/>
    <mergeCell ref="E64:E65"/>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O208:O209"/>
    <mergeCell ref="P208:P209"/>
    <mergeCell ref="D208:D209"/>
    <mergeCell ref="F208:F209"/>
    <mergeCell ref="G208:G209"/>
    <mergeCell ref="H208:H209"/>
    <mergeCell ref="I208:I209"/>
    <mergeCell ref="J208:J209"/>
    <mergeCell ref="L208:L209"/>
    <mergeCell ref="M208:M209"/>
    <mergeCell ref="N208:N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Q111:Q112"/>
    <mergeCell ref="R111:R112"/>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Q107:Q108"/>
    <mergeCell ref="R107:R108"/>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D105:D106"/>
    <mergeCell ref="E105:E106"/>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S95:S96"/>
    <mergeCell ref="T95:T96"/>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I91:I92"/>
    <mergeCell ref="J91:J92"/>
    <mergeCell ref="K91:K92"/>
    <mergeCell ref="L91:L92"/>
    <mergeCell ref="B91:B96"/>
    <mergeCell ref="C91:C92"/>
    <mergeCell ref="D91:D92"/>
    <mergeCell ref="E91:E92"/>
    <mergeCell ref="F91:F92"/>
    <mergeCell ref="Q85:Q86"/>
    <mergeCell ref="R85:R86"/>
    <mergeCell ref="S85:S86"/>
    <mergeCell ref="T85:T86"/>
    <mergeCell ref="B87:B89"/>
    <mergeCell ref="K85:K86"/>
    <mergeCell ref="L85:L86"/>
    <mergeCell ref="M85:M86"/>
    <mergeCell ref="N85:N86"/>
    <mergeCell ref="O85:O86"/>
    <mergeCell ref="P85:P86"/>
    <mergeCell ref="P93:P94"/>
    <mergeCell ref="Q93:Q94"/>
    <mergeCell ref="R93:R94"/>
    <mergeCell ref="S93:S94"/>
    <mergeCell ref="T93:T94"/>
    <mergeCell ref="C95:C96"/>
    <mergeCell ref="D95:D96"/>
    <mergeCell ref="E95:E96"/>
    <mergeCell ref="F95:F96"/>
    <mergeCell ref="J93:J94"/>
    <mergeCell ref="K93:K94"/>
    <mergeCell ref="L93:L94"/>
    <mergeCell ref="M93:M94"/>
    <mergeCell ref="N93:N94"/>
    <mergeCell ref="O93:O94"/>
    <mergeCell ref="S91:S92"/>
    <mergeCell ref="O81:O82"/>
    <mergeCell ref="P81:P82"/>
    <mergeCell ref="E81:E82"/>
    <mergeCell ref="F81:F82"/>
    <mergeCell ref="G81:G82"/>
    <mergeCell ref="H81:H82"/>
    <mergeCell ref="I81:I82"/>
    <mergeCell ref="J81:J82"/>
    <mergeCell ref="T83:T84"/>
    <mergeCell ref="C85:C86"/>
    <mergeCell ref="D85:D86"/>
    <mergeCell ref="E85:E86"/>
    <mergeCell ref="F85:F86"/>
    <mergeCell ref="G85:G86"/>
    <mergeCell ref="H85:H86"/>
    <mergeCell ref="I85:I86"/>
    <mergeCell ref="J85:J86"/>
    <mergeCell ref="N83:N84"/>
    <mergeCell ref="O83:O84"/>
    <mergeCell ref="P83:P84"/>
    <mergeCell ref="Q83:Q84"/>
    <mergeCell ref="R83:R84"/>
    <mergeCell ref="S83:S84"/>
    <mergeCell ref="H83:H84"/>
    <mergeCell ref="I83:I84"/>
    <mergeCell ref="J83:J84"/>
    <mergeCell ref="K83:K84"/>
    <mergeCell ref="L83:L84"/>
    <mergeCell ref="M83:M84"/>
    <mergeCell ref="T76:T77"/>
    <mergeCell ref="B78:T78"/>
    <mergeCell ref="B79:T79"/>
    <mergeCell ref="A80:A99"/>
    <mergeCell ref="B81:B86"/>
    <mergeCell ref="C81:C82"/>
    <mergeCell ref="D81:D82"/>
    <mergeCell ref="M76:M77"/>
    <mergeCell ref="N76:N77"/>
    <mergeCell ref="O76:O77"/>
    <mergeCell ref="P76:P77"/>
    <mergeCell ref="Q76:Q77"/>
    <mergeCell ref="R76:R77"/>
    <mergeCell ref="G76:G77"/>
    <mergeCell ref="H76:H77"/>
    <mergeCell ref="I76:I77"/>
    <mergeCell ref="J76:J77"/>
    <mergeCell ref="K76:K77"/>
    <mergeCell ref="L76:L77"/>
    <mergeCell ref="Q81:Q82"/>
    <mergeCell ref="R81:R82"/>
    <mergeCell ref="S81:S82"/>
    <mergeCell ref="T81:T82"/>
    <mergeCell ref="C83:C84"/>
    <mergeCell ref="D83:D84"/>
    <mergeCell ref="E83:E84"/>
    <mergeCell ref="F83:F84"/>
    <mergeCell ref="G83:G84"/>
    <mergeCell ref="K81:K82"/>
    <mergeCell ref="L81:L82"/>
    <mergeCell ref="M81:M82"/>
    <mergeCell ref="N81:N82"/>
    <mergeCell ref="B76:C77"/>
    <mergeCell ref="D76:D77"/>
    <mergeCell ref="E76:E77"/>
    <mergeCell ref="F76:F77"/>
    <mergeCell ref="L72:L73"/>
    <mergeCell ref="M72:M73"/>
    <mergeCell ref="N72:N73"/>
    <mergeCell ref="O72:O73"/>
    <mergeCell ref="P72:P73"/>
    <mergeCell ref="Q72:Q73"/>
    <mergeCell ref="F72:F73"/>
    <mergeCell ref="G72:G73"/>
    <mergeCell ref="H72:H73"/>
    <mergeCell ref="I72:I73"/>
    <mergeCell ref="J72:J73"/>
    <mergeCell ref="K72:K73"/>
    <mergeCell ref="S76:S77"/>
    <mergeCell ref="A72:A77"/>
    <mergeCell ref="B72:C73"/>
    <mergeCell ref="D72:D73"/>
    <mergeCell ref="E72:E73"/>
    <mergeCell ref="K68:K69"/>
    <mergeCell ref="L68:L69"/>
    <mergeCell ref="M68:M69"/>
    <mergeCell ref="N68:N69"/>
    <mergeCell ref="O68:O69"/>
    <mergeCell ref="P68:P69"/>
    <mergeCell ref="T66:T67"/>
    <mergeCell ref="B68:C69"/>
    <mergeCell ref="D68:D69"/>
    <mergeCell ref="E68:E69"/>
    <mergeCell ref="F68:F69"/>
    <mergeCell ref="G68:G69"/>
    <mergeCell ref="H68:H69"/>
    <mergeCell ref="I68:I69"/>
    <mergeCell ref="J68:J69"/>
    <mergeCell ref="N66:N67"/>
    <mergeCell ref="O66:O67"/>
    <mergeCell ref="P66:P67"/>
    <mergeCell ref="Q66:Q67"/>
    <mergeCell ref="R66:R67"/>
    <mergeCell ref="S66:S67"/>
    <mergeCell ref="H66:H67"/>
    <mergeCell ref="I66:I67"/>
    <mergeCell ref="R72:R73"/>
    <mergeCell ref="S72:S73"/>
    <mergeCell ref="T72:T73"/>
    <mergeCell ref="B74:C74"/>
    <mergeCell ref="B75:C75"/>
    <mergeCell ref="T64:T65"/>
    <mergeCell ref="I64:I65"/>
    <mergeCell ref="J64:J65"/>
    <mergeCell ref="K64:K65"/>
    <mergeCell ref="L64:L65"/>
    <mergeCell ref="M64:M65"/>
    <mergeCell ref="N64:N65"/>
    <mergeCell ref="B64:C65"/>
    <mergeCell ref="D64:D65"/>
    <mergeCell ref="F64:F65"/>
    <mergeCell ref="G64:G65"/>
    <mergeCell ref="H64:H65"/>
    <mergeCell ref="Q68:Q69"/>
    <mergeCell ref="R68:R69"/>
    <mergeCell ref="S68:S69"/>
    <mergeCell ref="T68:T69"/>
    <mergeCell ref="B71:T71"/>
    <mergeCell ref="B70:C70"/>
    <mergeCell ref="I58:I59"/>
    <mergeCell ref="J58:J59"/>
    <mergeCell ref="K58:K59"/>
    <mergeCell ref="J66:J67"/>
    <mergeCell ref="K66:K67"/>
    <mergeCell ref="L66:L67"/>
    <mergeCell ref="M66:M67"/>
    <mergeCell ref="B66:C67"/>
    <mergeCell ref="D66:D67"/>
    <mergeCell ref="E66:E67"/>
    <mergeCell ref="F66:F67"/>
    <mergeCell ref="G66:G67"/>
    <mergeCell ref="O64:O65"/>
    <mergeCell ref="P64:P65"/>
    <mergeCell ref="Q64:Q65"/>
    <mergeCell ref="R64:R65"/>
    <mergeCell ref="S64:S65"/>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I55:I56"/>
    <mergeCell ref="J55:J56"/>
    <mergeCell ref="N53:N54"/>
    <mergeCell ref="O53:O54"/>
    <mergeCell ref="P53:P54"/>
    <mergeCell ref="Q53:Q54"/>
    <mergeCell ref="R53:R54"/>
    <mergeCell ref="S53:S54"/>
    <mergeCell ref="H53:H54"/>
    <mergeCell ref="I53:I54"/>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B62:C63"/>
    <mergeCell ref="E62:E63"/>
    <mergeCell ref="R58:R59"/>
    <mergeCell ref="S58:S59"/>
    <mergeCell ref="T58:T59"/>
    <mergeCell ref="B60:C61"/>
    <mergeCell ref="L58:L59"/>
    <mergeCell ref="M58:M59"/>
    <mergeCell ref="N58:N59"/>
    <mergeCell ref="O58:O59"/>
    <mergeCell ref="P58:P59"/>
    <mergeCell ref="Q58:Q59"/>
    <mergeCell ref="F58:F59"/>
    <mergeCell ref="G58:G59"/>
    <mergeCell ref="H58:H59"/>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K10:O10"/>
    <mergeCell ref="P10:T10"/>
    <mergeCell ref="B13:T13"/>
    <mergeCell ref="A14:A37"/>
    <mergeCell ref="B14:B19"/>
    <mergeCell ref="C14:C15"/>
    <mergeCell ref="D14:D15"/>
    <mergeCell ref="E14:E15"/>
    <mergeCell ref="F14:F15"/>
    <mergeCell ref="A4:C4"/>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N16:N17"/>
    <mergeCell ref="O16:O17"/>
    <mergeCell ref="S14:S15"/>
  </mergeCells>
  <pageMargins left="0.39370078740157483" right="3.937007874015748E-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42"/>
  <sheetViews>
    <sheetView zoomScale="110" zoomScaleNormal="110" workbookViewId="0"/>
  </sheetViews>
  <sheetFormatPr defaultRowHeight="14.4" x14ac:dyDescent="0.3"/>
  <cols>
    <col min="1" max="1" width="6" customWidth="1"/>
    <col min="2" max="2" width="14.109375" customWidth="1"/>
    <col min="3" max="3" width="6.5546875" customWidth="1"/>
    <col min="5" max="5" width="4.6640625" customWidth="1"/>
    <col min="6" max="6" width="6.5546875" customWidth="1"/>
    <col min="7" max="7" width="6" customWidth="1"/>
    <col min="8" max="8" width="6.6640625" customWidth="1"/>
    <col min="9" max="9" width="5.88671875" customWidth="1"/>
    <col min="10" max="10" width="6.44140625" customWidth="1"/>
    <col min="11" max="11" width="4.6640625" customWidth="1"/>
    <col min="12" max="12" width="6.88671875" customWidth="1"/>
    <col min="13" max="13" width="6.44140625" customWidth="1"/>
    <col min="14" max="14" width="6.33203125" customWidth="1"/>
    <col min="15" max="16" width="6.5546875" customWidth="1"/>
    <col min="17" max="17" width="7.44140625" customWidth="1"/>
    <col min="18" max="18" width="6.44140625" customWidth="1"/>
    <col min="19" max="19" width="6.5546875" customWidth="1"/>
    <col min="20" max="20" width="6.4414062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row>
    <row r="3" spans="1:20" ht="15.6" x14ac:dyDescent="0.3">
      <c r="A3" s="453" t="s">
        <v>164</v>
      </c>
      <c r="B3" s="453"/>
      <c r="C3" s="453"/>
      <c r="D3" s="367"/>
      <c r="E3" s="366"/>
      <c r="F3" s="366"/>
      <c r="G3" s="366"/>
      <c r="H3" s="366"/>
      <c r="I3" s="366"/>
      <c r="T3" s="5"/>
    </row>
    <row r="4" spans="1:20" ht="15.6" x14ac:dyDescent="0.3">
      <c r="A4" s="453" t="s">
        <v>115</v>
      </c>
      <c r="B4" s="453"/>
      <c r="C4" s="453"/>
      <c r="D4" s="367"/>
      <c r="E4" s="7"/>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9.5" customHeight="1" x14ac:dyDescent="0.3">
      <c r="A8" s="454" t="s">
        <v>3</v>
      </c>
      <c r="B8" s="454"/>
      <c r="C8" s="454"/>
      <c r="D8" s="454"/>
      <c r="E8" s="454"/>
      <c r="F8" s="454"/>
      <c r="G8" s="454"/>
      <c r="H8" s="454"/>
      <c r="I8" s="454"/>
      <c r="J8" s="366"/>
      <c r="K8" s="366"/>
      <c r="L8" s="5"/>
      <c r="M8" s="5"/>
      <c r="N8" s="5"/>
      <c r="O8" s="5"/>
      <c r="P8" s="5"/>
      <c r="Q8" s="5"/>
      <c r="R8" s="5"/>
      <c r="S8" s="5"/>
      <c r="T8" s="5"/>
    </row>
    <row r="9" spans="1:20" ht="21" customHeight="1"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80"/>
      <c r="B10" s="381"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80"/>
      <c r="B11" s="382"/>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22.5" customHeight="1"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26.25" customHeight="1" thickBot="1" x14ac:dyDescent="0.35">
      <c r="A13" s="83">
        <v>1.1000000000000001</v>
      </c>
      <c r="B13" s="372" t="s">
        <v>17</v>
      </c>
      <c r="C13" s="372"/>
      <c r="D13" s="372"/>
      <c r="E13" s="372"/>
      <c r="F13" s="372"/>
      <c r="G13" s="372"/>
      <c r="H13" s="372"/>
      <c r="I13" s="372"/>
      <c r="J13" s="372"/>
      <c r="K13" s="372"/>
      <c r="L13" s="372"/>
      <c r="M13" s="372"/>
      <c r="N13" s="372"/>
      <c r="O13" s="372"/>
      <c r="P13" s="372"/>
      <c r="Q13" s="372"/>
      <c r="R13" s="372"/>
      <c r="S13" s="372"/>
      <c r="T13" s="373"/>
    </row>
    <row r="14" spans="1:20" ht="15" thickBot="1" x14ac:dyDescent="0.35">
      <c r="A14" s="374"/>
      <c r="B14" s="375" t="s">
        <v>18</v>
      </c>
      <c r="C14" s="376" t="s">
        <v>19</v>
      </c>
      <c r="D14" s="377">
        <v>100</v>
      </c>
      <c r="E14" s="378" t="s">
        <v>20</v>
      </c>
      <c r="F14" s="377">
        <v>100</v>
      </c>
      <c r="G14" s="377">
        <v>100</v>
      </c>
      <c r="H14" s="377">
        <v>100</v>
      </c>
      <c r="I14" s="377">
        <v>100</v>
      </c>
      <c r="J14" s="377">
        <v>100</v>
      </c>
      <c r="K14" s="377">
        <v>100</v>
      </c>
      <c r="L14" s="377">
        <v>100</v>
      </c>
      <c r="M14" s="377">
        <v>100</v>
      </c>
      <c r="N14" s="377">
        <v>100</v>
      </c>
      <c r="O14" s="377">
        <v>100</v>
      </c>
      <c r="P14" s="377">
        <v>100</v>
      </c>
      <c r="Q14" s="377">
        <v>100</v>
      </c>
      <c r="R14" s="377">
        <v>100</v>
      </c>
      <c r="S14" s="377">
        <v>100</v>
      </c>
      <c r="T14" s="377">
        <v>100</v>
      </c>
    </row>
    <row r="15" spans="1:20" ht="15" thickBot="1" x14ac:dyDescent="0.35">
      <c r="A15" s="374"/>
      <c r="B15" s="375"/>
      <c r="C15" s="376"/>
      <c r="D15" s="377"/>
      <c r="E15" s="378"/>
      <c r="F15" s="377"/>
      <c r="G15" s="377"/>
      <c r="H15" s="377"/>
      <c r="I15" s="377"/>
      <c r="J15" s="377"/>
      <c r="K15" s="377"/>
      <c r="L15" s="377"/>
      <c r="M15" s="377"/>
      <c r="N15" s="377"/>
      <c r="O15" s="377"/>
      <c r="P15" s="377"/>
      <c r="Q15" s="377"/>
      <c r="R15" s="377"/>
      <c r="S15" s="377"/>
      <c r="T15" s="377"/>
    </row>
    <row r="16" spans="1:20" ht="15" thickBot="1" x14ac:dyDescent="0.35">
      <c r="A16" s="374"/>
      <c r="B16" s="375"/>
      <c r="C16" s="376" t="s">
        <v>21</v>
      </c>
      <c r="D16" s="377">
        <v>100</v>
      </c>
      <c r="E16" s="378" t="s">
        <v>20</v>
      </c>
      <c r="F16" s="377">
        <v>100</v>
      </c>
      <c r="G16" s="377">
        <v>100</v>
      </c>
      <c r="H16" s="377">
        <v>100</v>
      </c>
      <c r="I16" s="377">
        <v>100</v>
      </c>
      <c r="J16" s="377">
        <v>100</v>
      </c>
      <c r="K16" s="377">
        <v>100</v>
      </c>
      <c r="L16" s="377">
        <v>100</v>
      </c>
      <c r="M16" s="377">
        <v>100</v>
      </c>
      <c r="N16" s="377">
        <v>100</v>
      </c>
      <c r="O16" s="377">
        <v>100</v>
      </c>
      <c r="P16" s="377">
        <v>100</v>
      </c>
      <c r="Q16" s="377">
        <v>100</v>
      </c>
      <c r="R16" s="377">
        <v>100</v>
      </c>
      <c r="S16" s="377">
        <v>100</v>
      </c>
      <c r="T16" s="377">
        <v>100</v>
      </c>
    </row>
    <row r="17" spans="1:20" ht="15" thickBot="1" x14ac:dyDescent="0.35">
      <c r="A17" s="374"/>
      <c r="B17" s="375"/>
      <c r="C17" s="376"/>
      <c r="D17" s="377"/>
      <c r="E17" s="378"/>
      <c r="F17" s="377"/>
      <c r="G17" s="377"/>
      <c r="H17" s="377"/>
      <c r="I17" s="377"/>
      <c r="J17" s="377"/>
      <c r="K17" s="377"/>
      <c r="L17" s="377"/>
      <c r="M17" s="377"/>
      <c r="N17" s="377"/>
      <c r="O17" s="377"/>
      <c r="P17" s="377"/>
      <c r="Q17" s="377"/>
      <c r="R17" s="377"/>
      <c r="S17" s="377"/>
      <c r="T17" s="377"/>
    </row>
    <row r="18" spans="1:20" ht="15" thickBot="1" x14ac:dyDescent="0.35">
      <c r="A18" s="374"/>
      <c r="B18" s="375"/>
      <c r="C18" s="376" t="s">
        <v>22</v>
      </c>
      <c r="D18" s="377">
        <v>100</v>
      </c>
      <c r="E18" s="378" t="s">
        <v>20</v>
      </c>
      <c r="F18" s="377">
        <v>100</v>
      </c>
      <c r="G18" s="377">
        <v>100</v>
      </c>
      <c r="H18" s="377">
        <v>100</v>
      </c>
      <c r="I18" s="377">
        <v>100</v>
      </c>
      <c r="J18" s="377">
        <v>100</v>
      </c>
      <c r="K18" s="377">
        <v>100</v>
      </c>
      <c r="L18" s="377">
        <v>100</v>
      </c>
      <c r="M18" s="377">
        <v>100</v>
      </c>
      <c r="N18" s="377">
        <v>100</v>
      </c>
      <c r="O18" s="377">
        <v>100</v>
      </c>
      <c r="P18" s="377">
        <v>100</v>
      </c>
      <c r="Q18" s="377">
        <v>100</v>
      </c>
      <c r="R18" s="377">
        <v>100</v>
      </c>
      <c r="S18" s="377">
        <v>100</v>
      </c>
      <c r="T18" s="377">
        <v>100</v>
      </c>
    </row>
    <row r="19" spans="1:20" ht="15" thickBot="1" x14ac:dyDescent="0.35">
      <c r="A19" s="374"/>
      <c r="B19" s="375"/>
      <c r="C19" s="376"/>
      <c r="D19" s="377"/>
      <c r="E19" s="378"/>
      <c r="F19" s="377"/>
      <c r="G19" s="377"/>
      <c r="H19" s="377"/>
      <c r="I19" s="377"/>
      <c r="J19" s="377"/>
      <c r="K19" s="377"/>
      <c r="L19" s="377"/>
      <c r="M19" s="377"/>
      <c r="N19" s="377"/>
      <c r="O19" s="377"/>
      <c r="P19" s="377"/>
      <c r="Q19" s="377"/>
      <c r="R19" s="377"/>
      <c r="S19" s="377"/>
      <c r="T19" s="377"/>
    </row>
    <row r="20" spans="1:20" ht="15" thickBot="1" x14ac:dyDescent="0.35">
      <c r="A20" s="374"/>
      <c r="B20" s="375" t="s">
        <v>23</v>
      </c>
      <c r="C20" s="376" t="s">
        <v>19</v>
      </c>
      <c r="D20" s="377">
        <v>100</v>
      </c>
      <c r="E20" s="378" t="s">
        <v>20</v>
      </c>
      <c r="F20" s="377">
        <v>100</v>
      </c>
      <c r="G20" s="377">
        <v>100</v>
      </c>
      <c r="H20" s="377">
        <v>100</v>
      </c>
      <c r="I20" s="377">
        <v>100</v>
      </c>
      <c r="J20" s="377">
        <v>100</v>
      </c>
      <c r="K20" s="377">
        <v>100</v>
      </c>
      <c r="L20" s="377">
        <v>100</v>
      </c>
      <c r="M20" s="377">
        <v>100</v>
      </c>
      <c r="N20" s="377">
        <v>100</v>
      </c>
      <c r="O20" s="377">
        <v>100</v>
      </c>
      <c r="P20" s="377">
        <v>100</v>
      </c>
      <c r="Q20" s="377">
        <v>100</v>
      </c>
      <c r="R20" s="377">
        <v>100</v>
      </c>
      <c r="S20" s="377">
        <v>100</v>
      </c>
      <c r="T20" s="377">
        <v>100</v>
      </c>
    </row>
    <row r="21" spans="1:20" ht="15" thickBot="1" x14ac:dyDescent="0.35">
      <c r="A21" s="374"/>
      <c r="B21" s="375"/>
      <c r="C21" s="376"/>
      <c r="D21" s="377"/>
      <c r="E21" s="378"/>
      <c r="F21" s="377"/>
      <c r="G21" s="377"/>
      <c r="H21" s="377"/>
      <c r="I21" s="377"/>
      <c r="J21" s="377"/>
      <c r="K21" s="377"/>
      <c r="L21" s="377"/>
      <c r="M21" s="377"/>
      <c r="N21" s="377"/>
      <c r="O21" s="377"/>
      <c r="P21" s="377"/>
      <c r="Q21" s="377"/>
      <c r="R21" s="377"/>
      <c r="S21" s="377"/>
      <c r="T21" s="377"/>
    </row>
    <row r="22" spans="1:20" ht="15" thickBot="1" x14ac:dyDescent="0.35">
      <c r="A22" s="374"/>
      <c r="B22" s="375"/>
      <c r="C22" s="376" t="s">
        <v>21</v>
      </c>
      <c r="D22" s="377">
        <v>100</v>
      </c>
      <c r="E22" s="378" t="s">
        <v>20</v>
      </c>
      <c r="F22" s="377">
        <v>100</v>
      </c>
      <c r="G22" s="377">
        <v>100</v>
      </c>
      <c r="H22" s="377">
        <v>100</v>
      </c>
      <c r="I22" s="377">
        <v>100</v>
      </c>
      <c r="J22" s="377">
        <v>100</v>
      </c>
      <c r="K22" s="377">
        <v>100</v>
      </c>
      <c r="L22" s="377">
        <v>100</v>
      </c>
      <c r="M22" s="377">
        <v>100</v>
      </c>
      <c r="N22" s="377">
        <v>100</v>
      </c>
      <c r="O22" s="377">
        <v>100</v>
      </c>
      <c r="P22" s="377">
        <v>100</v>
      </c>
      <c r="Q22" s="377">
        <v>100</v>
      </c>
      <c r="R22" s="377">
        <v>100</v>
      </c>
      <c r="S22" s="377">
        <v>100</v>
      </c>
      <c r="T22" s="377">
        <v>100</v>
      </c>
    </row>
    <row r="23" spans="1:20" ht="15" thickBot="1" x14ac:dyDescent="0.35">
      <c r="A23" s="374"/>
      <c r="B23" s="375"/>
      <c r="C23" s="376"/>
      <c r="D23" s="377"/>
      <c r="E23" s="378"/>
      <c r="F23" s="377"/>
      <c r="G23" s="377"/>
      <c r="H23" s="377"/>
      <c r="I23" s="377"/>
      <c r="J23" s="377"/>
      <c r="K23" s="377"/>
      <c r="L23" s="377"/>
      <c r="M23" s="377"/>
      <c r="N23" s="377"/>
      <c r="O23" s="377"/>
      <c r="P23" s="377"/>
      <c r="Q23" s="377"/>
      <c r="R23" s="377"/>
      <c r="S23" s="377"/>
      <c r="T23" s="377"/>
    </row>
    <row r="24" spans="1:20" ht="15" thickBot="1" x14ac:dyDescent="0.35">
      <c r="A24" s="374"/>
      <c r="B24" s="375"/>
      <c r="C24" s="376" t="s">
        <v>22</v>
      </c>
      <c r="D24" s="377">
        <v>100</v>
      </c>
      <c r="E24" s="378" t="s">
        <v>20</v>
      </c>
      <c r="F24" s="377">
        <v>100</v>
      </c>
      <c r="G24" s="377">
        <v>100</v>
      </c>
      <c r="H24" s="377">
        <v>100</v>
      </c>
      <c r="I24" s="377">
        <v>100</v>
      </c>
      <c r="J24" s="377">
        <v>100</v>
      </c>
      <c r="K24" s="377">
        <v>100</v>
      </c>
      <c r="L24" s="377">
        <v>100</v>
      </c>
      <c r="M24" s="377">
        <v>100</v>
      </c>
      <c r="N24" s="377">
        <v>100</v>
      </c>
      <c r="O24" s="377">
        <v>100</v>
      </c>
      <c r="P24" s="377">
        <v>100</v>
      </c>
      <c r="Q24" s="377">
        <v>100</v>
      </c>
      <c r="R24" s="377">
        <v>100</v>
      </c>
      <c r="S24" s="377">
        <v>100</v>
      </c>
      <c r="T24" s="377">
        <v>100</v>
      </c>
    </row>
    <row r="25" spans="1:20" ht="15" thickBot="1" x14ac:dyDescent="0.35">
      <c r="A25" s="374"/>
      <c r="B25" s="375"/>
      <c r="C25" s="376"/>
      <c r="D25" s="377"/>
      <c r="E25" s="378"/>
      <c r="F25" s="377"/>
      <c r="G25" s="377"/>
      <c r="H25" s="377"/>
      <c r="I25" s="377"/>
      <c r="J25" s="377"/>
      <c r="K25" s="377"/>
      <c r="L25" s="377"/>
      <c r="M25" s="377"/>
      <c r="N25" s="377"/>
      <c r="O25" s="377"/>
      <c r="P25" s="377"/>
      <c r="Q25" s="377"/>
      <c r="R25" s="377"/>
      <c r="S25" s="377"/>
      <c r="T25" s="377"/>
    </row>
    <row r="26" spans="1:20" ht="15" thickBot="1" x14ac:dyDescent="0.35">
      <c r="A26" s="374"/>
      <c r="B26" s="375" t="s">
        <v>24</v>
      </c>
      <c r="C26" s="376" t="s">
        <v>19</v>
      </c>
      <c r="D26" s="377">
        <v>100</v>
      </c>
      <c r="E26" s="378" t="s">
        <v>20</v>
      </c>
      <c r="F26" s="377">
        <v>100</v>
      </c>
      <c r="G26" s="377">
        <v>100</v>
      </c>
      <c r="H26" s="377">
        <v>100</v>
      </c>
      <c r="I26" s="377">
        <v>100</v>
      </c>
      <c r="J26" s="377">
        <v>100</v>
      </c>
      <c r="K26" s="377">
        <v>100</v>
      </c>
      <c r="L26" s="377">
        <v>100</v>
      </c>
      <c r="M26" s="377">
        <v>100</v>
      </c>
      <c r="N26" s="377">
        <v>100</v>
      </c>
      <c r="O26" s="377">
        <v>100</v>
      </c>
      <c r="P26" s="377">
        <v>100</v>
      </c>
      <c r="Q26" s="377">
        <v>100</v>
      </c>
      <c r="R26" s="377">
        <v>100</v>
      </c>
      <c r="S26" s="377">
        <v>100</v>
      </c>
      <c r="T26" s="377">
        <v>100</v>
      </c>
    </row>
    <row r="27" spans="1:20" ht="15" thickBot="1" x14ac:dyDescent="0.35">
      <c r="A27" s="374"/>
      <c r="B27" s="375"/>
      <c r="C27" s="376"/>
      <c r="D27" s="377"/>
      <c r="E27" s="378"/>
      <c r="F27" s="377"/>
      <c r="G27" s="377"/>
      <c r="H27" s="377"/>
      <c r="I27" s="377"/>
      <c r="J27" s="377"/>
      <c r="K27" s="377"/>
      <c r="L27" s="377"/>
      <c r="M27" s="377"/>
      <c r="N27" s="377"/>
      <c r="O27" s="377"/>
      <c r="P27" s="377"/>
      <c r="Q27" s="377"/>
      <c r="R27" s="377"/>
      <c r="S27" s="377"/>
      <c r="T27" s="377"/>
    </row>
    <row r="28" spans="1:20" ht="15" thickBot="1" x14ac:dyDescent="0.35">
      <c r="A28" s="374"/>
      <c r="B28" s="375"/>
      <c r="C28" s="376" t="s">
        <v>21</v>
      </c>
      <c r="D28" s="377">
        <v>100</v>
      </c>
      <c r="E28" s="378" t="s">
        <v>20</v>
      </c>
      <c r="F28" s="377">
        <v>100</v>
      </c>
      <c r="G28" s="377">
        <v>100</v>
      </c>
      <c r="H28" s="377">
        <v>100</v>
      </c>
      <c r="I28" s="377">
        <v>100</v>
      </c>
      <c r="J28" s="377">
        <v>100</v>
      </c>
      <c r="K28" s="377">
        <v>100</v>
      </c>
      <c r="L28" s="377">
        <v>100</v>
      </c>
      <c r="M28" s="377">
        <v>100</v>
      </c>
      <c r="N28" s="377">
        <v>100</v>
      </c>
      <c r="O28" s="377">
        <v>100</v>
      </c>
      <c r="P28" s="377">
        <v>100</v>
      </c>
      <c r="Q28" s="377">
        <v>100</v>
      </c>
      <c r="R28" s="377">
        <v>100</v>
      </c>
      <c r="S28" s="377">
        <v>100</v>
      </c>
      <c r="T28" s="377">
        <v>100</v>
      </c>
    </row>
    <row r="29" spans="1:20" ht="15" thickBot="1" x14ac:dyDescent="0.35">
      <c r="A29" s="374"/>
      <c r="B29" s="375"/>
      <c r="C29" s="376"/>
      <c r="D29" s="377"/>
      <c r="E29" s="378"/>
      <c r="F29" s="377"/>
      <c r="G29" s="377"/>
      <c r="H29" s="377"/>
      <c r="I29" s="377"/>
      <c r="J29" s="377"/>
      <c r="K29" s="377"/>
      <c r="L29" s="377"/>
      <c r="M29" s="377"/>
      <c r="N29" s="377"/>
      <c r="O29" s="377"/>
      <c r="P29" s="377"/>
      <c r="Q29" s="377"/>
      <c r="R29" s="377"/>
      <c r="S29" s="377"/>
      <c r="T29" s="377"/>
    </row>
    <row r="30" spans="1:20" ht="15" thickBot="1" x14ac:dyDescent="0.35">
      <c r="A30" s="374"/>
      <c r="B30" s="375"/>
      <c r="C30" s="376" t="s">
        <v>22</v>
      </c>
      <c r="D30" s="377">
        <v>100</v>
      </c>
      <c r="E30" s="378" t="s">
        <v>20</v>
      </c>
      <c r="F30" s="377">
        <v>100</v>
      </c>
      <c r="G30" s="377">
        <v>100</v>
      </c>
      <c r="H30" s="377">
        <v>100</v>
      </c>
      <c r="I30" s="377">
        <v>100</v>
      </c>
      <c r="J30" s="377">
        <v>100</v>
      </c>
      <c r="K30" s="377">
        <v>100</v>
      </c>
      <c r="L30" s="377">
        <v>100</v>
      </c>
      <c r="M30" s="377">
        <v>100</v>
      </c>
      <c r="N30" s="377">
        <v>100</v>
      </c>
      <c r="O30" s="377">
        <v>100</v>
      </c>
      <c r="P30" s="377">
        <v>100</v>
      </c>
      <c r="Q30" s="377">
        <v>100</v>
      </c>
      <c r="R30" s="377">
        <v>100</v>
      </c>
      <c r="S30" s="377">
        <v>100</v>
      </c>
      <c r="T30" s="377">
        <v>100</v>
      </c>
    </row>
    <row r="31" spans="1:20" ht="15" thickBot="1" x14ac:dyDescent="0.35">
      <c r="A31" s="374"/>
      <c r="B31" s="375"/>
      <c r="C31" s="376"/>
      <c r="D31" s="377"/>
      <c r="E31" s="378"/>
      <c r="F31" s="377"/>
      <c r="G31" s="377"/>
      <c r="H31" s="377"/>
      <c r="I31" s="377"/>
      <c r="J31" s="377"/>
      <c r="K31" s="377"/>
      <c r="L31" s="377"/>
      <c r="M31" s="377"/>
      <c r="N31" s="377"/>
      <c r="O31" s="377"/>
      <c r="P31" s="377"/>
      <c r="Q31" s="377"/>
      <c r="R31" s="377"/>
      <c r="S31" s="377"/>
      <c r="T31" s="377"/>
    </row>
    <row r="32" spans="1:20" ht="15" thickBot="1" x14ac:dyDescent="0.35">
      <c r="A32" s="374"/>
      <c r="B32" s="385" t="s">
        <v>25</v>
      </c>
      <c r="C32" s="376" t="s">
        <v>26</v>
      </c>
      <c r="D32" s="377">
        <v>90</v>
      </c>
      <c r="E32" s="378" t="s">
        <v>20</v>
      </c>
      <c r="F32" s="377">
        <v>90</v>
      </c>
      <c r="G32" s="377">
        <v>90</v>
      </c>
      <c r="H32" s="377">
        <v>90</v>
      </c>
      <c r="I32" s="377">
        <v>90</v>
      </c>
      <c r="J32" s="377">
        <v>90</v>
      </c>
      <c r="K32" s="377">
        <v>90</v>
      </c>
      <c r="L32" s="377">
        <v>90</v>
      </c>
      <c r="M32" s="377">
        <v>90</v>
      </c>
      <c r="N32" s="377">
        <v>90</v>
      </c>
      <c r="O32" s="377">
        <v>90</v>
      </c>
      <c r="P32" s="377">
        <v>90</v>
      </c>
      <c r="Q32" s="377">
        <v>90</v>
      </c>
      <c r="R32" s="377">
        <v>90</v>
      </c>
      <c r="S32" s="377">
        <v>90</v>
      </c>
      <c r="T32" s="377">
        <v>90</v>
      </c>
    </row>
    <row r="33" spans="1:20" ht="15" thickBot="1" x14ac:dyDescent="0.35">
      <c r="A33" s="374"/>
      <c r="B33" s="385"/>
      <c r="C33" s="376"/>
      <c r="D33" s="377"/>
      <c r="E33" s="378"/>
      <c r="F33" s="377"/>
      <c r="G33" s="377"/>
      <c r="H33" s="377"/>
      <c r="I33" s="377"/>
      <c r="J33" s="377"/>
      <c r="K33" s="377"/>
      <c r="L33" s="377"/>
      <c r="M33" s="377"/>
      <c r="N33" s="377"/>
      <c r="O33" s="377"/>
      <c r="P33" s="377"/>
      <c r="Q33" s="377"/>
      <c r="R33" s="377"/>
      <c r="S33" s="377"/>
      <c r="T33" s="377"/>
    </row>
    <row r="34" spans="1:20" ht="15" thickBot="1" x14ac:dyDescent="0.35">
      <c r="A34" s="374"/>
      <c r="B34" s="385"/>
      <c r="C34" s="376" t="s">
        <v>27</v>
      </c>
      <c r="D34" s="377">
        <v>10</v>
      </c>
      <c r="E34" s="378" t="s">
        <v>20</v>
      </c>
      <c r="F34" s="377">
        <v>10</v>
      </c>
      <c r="G34" s="377">
        <v>10</v>
      </c>
      <c r="H34" s="377">
        <v>10</v>
      </c>
      <c r="I34" s="377">
        <v>10</v>
      </c>
      <c r="J34" s="377">
        <v>10</v>
      </c>
      <c r="K34" s="377">
        <v>10</v>
      </c>
      <c r="L34" s="377">
        <v>10</v>
      </c>
      <c r="M34" s="377">
        <v>10</v>
      </c>
      <c r="N34" s="377">
        <v>10</v>
      </c>
      <c r="O34" s="377">
        <v>10</v>
      </c>
      <c r="P34" s="377">
        <v>10</v>
      </c>
      <c r="Q34" s="377">
        <v>10</v>
      </c>
      <c r="R34" s="377">
        <v>10</v>
      </c>
      <c r="S34" s="377">
        <v>10</v>
      </c>
      <c r="T34" s="377">
        <v>10</v>
      </c>
    </row>
    <row r="35" spans="1:20" ht="15" thickBot="1" x14ac:dyDescent="0.35">
      <c r="A35" s="374"/>
      <c r="B35" s="385"/>
      <c r="C35" s="376"/>
      <c r="D35" s="377"/>
      <c r="E35" s="378"/>
      <c r="F35" s="377"/>
      <c r="G35" s="377"/>
      <c r="H35" s="377"/>
      <c r="I35" s="377"/>
      <c r="J35" s="377"/>
      <c r="K35" s="377"/>
      <c r="L35" s="377"/>
      <c r="M35" s="377"/>
      <c r="N35" s="377"/>
      <c r="O35" s="377"/>
      <c r="P35" s="377"/>
      <c r="Q35" s="377"/>
      <c r="R35" s="377"/>
      <c r="S35" s="377"/>
      <c r="T35" s="377"/>
    </row>
    <row r="36" spans="1:20" ht="15" thickBot="1" x14ac:dyDescent="0.35">
      <c r="A36" s="374"/>
      <c r="B36" s="385"/>
      <c r="C36" s="376" t="s">
        <v>28</v>
      </c>
      <c r="D36" s="377">
        <v>0</v>
      </c>
      <c r="E36" s="378" t="s">
        <v>20</v>
      </c>
      <c r="F36" s="377">
        <v>0</v>
      </c>
      <c r="G36" s="377">
        <v>0</v>
      </c>
      <c r="H36" s="377">
        <v>0</v>
      </c>
      <c r="I36" s="377">
        <v>0</v>
      </c>
      <c r="J36" s="377">
        <v>0</v>
      </c>
      <c r="K36" s="377">
        <v>0</v>
      </c>
      <c r="L36" s="377">
        <v>0</v>
      </c>
      <c r="M36" s="377">
        <v>0</v>
      </c>
      <c r="N36" s="377">
        <v>0</v>
      </c>
      <c r="O36" s="377">
        <v>0</v>
      </c>
      <c r="P36" s="377">
        <v>0</v>
      </c>
      <c r="Q36" s="377">
        <v>0</v>
      </c>
      <c r="R36" s="377">
        <v>0</v>
      </c>
      <c r="S36" s="377">
        <v>0</v>
      </c>
      <c r="T36" s="377">
        <v>0</v>
      </c>
    </row>
    <row r="37" spans="1:20" ht="15" thickBot="1" x14ac:dyDescent="0.35">
      <c r="A37" s="374"/>
      <c r="B37" s="385"/>
      <c r="C37" s="376"/>
      <c r="D37" s="377"/>
      <c r="E37" s="378"/>
      <c r="F37" s="377"/>
      <c r="G37" s="377"/>
      <c r="H37" s="377"/>
      <c r="I37" s="377"/>
      <c r="J37" s="377"/>
      <c r="K37" s="377"/>
      <c r="L37" s="377"/>
      <c r="M37" s="377"/>
      <c r="N37" s="377"/>
      <c r="O37" s="377"/>
      <c r="P37" s="377"/>
      <c r="Q37" s="377"/>
      <c r="R37" s="377"/>
      <c r="S37" s="377"/>
      <c r="T37" s="377"/>
    </row>
    <row r="38" spans="1:20" ht="15" thickBot="1" x14ac:dyDescent="0.35">
      <c r="A38" s="83">
        <v>1.2</v>
      </c>
      <c r="B38" s="390" t="s">
        <v>29</v>
      </c>
      <c r="C38" s="391"/>
      <c r="D38" s="391"/>
      <c r="E38" s="391"/>
      <c r="F38" s="391"/>
      <c r="G38" s="391"/>
      <c r="H38" s="391"/>
      <c r="I38" s="396"/>
      <c r="J38" s="396"/>
      <c r="K38" s="396"/>
      <c r="L38" s="396"/>
      <c r="M38" s="396"/>
      <c r="N38" s="396"/>
      <c r="O38" s="396"/>
      <c r="P38" s="396"/>
      <c r="Q38" s="396"/>
      <c r="R38" s="396"/>
      <c r="S38" s="396"/>
      <c r="T38" s="397"/>
    </row>
    <row r="39" spans="1:20" ht="15" thickBot="1" x14ac:dyDescent="0.35">
      <c r="A39" s="374"/>
      <c r="B39" s="375" t="s">
        <v>30</v>
      </c>
      <c r="C39" s="375" t="s">
        <v>19</v>
      </c>
      <c r="D39" s="377">
        <v>100</v>
      </c>
      <c r="E39" s="378" t="s">
        <v>20</v>
      </c>
      <c r="F39" s="377">
        <v>100</v>
      </c>
      <c r="G39" s="377">
        <v>100</v>
      </c>
      <c r="H39" s="377">
        <v>100</v>
      </c>
      <c r="I39" s="377">
        <v>100</v>
      </c>
      <c r="J39" s="377">
        <v>100</v>
      </c>
      <c r="K39" s="377">
        <v>100</v>
      </c>
      <c r="L39" s="377">
        <v>100</v>
      </c>
      <c r="M39" s="377">
        <v>100</v>
      </c>
      <c r="N39" s="377">
        <v>100</v>
      </c>
      <c r="O39" s="377">
        <v>100</v>
      </c>
      <c r="P39" s="377">
        <v>100</v>
      </c>
      <c r="Q39" s="377">
        <v>100</v>
      </c>
      <c r="R39" s="377">
        <v>100</v>
      </c>
      <c r="S39" s="377">
        <v>100</v>
      </c>
      <c r="T39" s="377">
        <v>100</v>
      </c>
    </row>
    <row r="40" spans="1:20" ht="15" thickBot="1" x14ac:dyDescent="0.35">
      <c r="A40" s="374"/>
      <c r="B40" s="375"/>
      <c r="C40" s="375"/>
      <c r="D40" s="377"/>
      <c r="E40" s="378"/>
      <c r="F40" s="377"/>
      <c r="G40" s="377"/>
      <c r="H40" s="377"/>
      <c r="I40" s="377"/>
      <c r="J40" s="377"/>
      <c r="K40" s="377"/>
      <c r="L40" s="377"/>
      <c r="M40" s="377"/>
      <c r="N40" s="377"/>
      <c r="O40" s="377"/>
      <c r="P40" s="377"/>
      <c r="Q40" s="377"/>
      <c r="R40" s="377"/>
      <c r="S40" s="377"/>
      <c r="T40" s="377"/>
    </row>
    <row r="41" spans="1:20" ht="15" thickBot="1" x14ac:dyDescent="0.35">
      <c r="A41" s="374"/>
      <c r="B41" s="375"/>
      <c r="C41" s="375" t="s">
        <v>21</v>
      </c>
      <c r="D41" s="377">
        <v>100</v>
      </c>
      <c r="E41" s="378" t="s">
        <v>20</v>
      </c>
      <c r="F41" s="377">
        <v>100</v>
      </c>
      <c r="G41" s="377">
        <v>100</v>
      </c>
      <c r="H41" s="377">
        <v>100</v>
      </c>
      <c r="I41" s="377">
        <v>100</v>
      </c>
      <c r="J41" s="377">
        <v>100</v>
      </c>
      <c r="K41" s="377">
        <v>100</v>
      </c>
      <c r="L41" s="377">
        <v>100</v>
      </c>
      <c r="M41" s="377">
        <v>100</v>
      </c>
      <c r="N41" s="377">
        <v>100</v>
      </c>
      <c r="O41" s="377">
        <v>100</v>
      </c>
      <c r="P41" s="377">
        <v>100</v>
      </c>
      <c r="Q41" s="377">
        <v>100</v>
      </c>
      <c r="R41" s="377">
        <v>100</v>
      </c>
      <c r="S41" s="377">
        <v>100</v>
      </c>
      <c r="T41" s="377">
        <v>100</v>
      </c>
    </row>
    <row r="42" spans="1:20" ht="15" thickBot="1" x14ac:dyDescent="0.35">
      <c r="A42" s="374"/>
      <c r="B42" s="375"/>
      <c r="C42" s="375"/>
      <c r="D42" s="377"/>
      <c r="E42" s="378"/>
      <c r="F42" s="377"/>
      <c r="G42" s="377"/>
      <c r="H42" s="377"/>
      <c r="I42" s="377"/>
      <c r="J42" s="377"/>
      <c r="K42" s="377"/>
      <c r="L42" s="377"/>
      <c r="M42" s="377"/>
      <c r="N42" s="377"/>
      <c r="O42" s="377"/>
      <c r="P42" s="377"/>
      <c r="Q42" s="377"/>
      <c r="R42" s="377"/>
      <c r="S42" s="377"/>
      <c r="T42" s="377"/>
    </row>
    <row r="43" spans="1:20" ht="15" thickBot="1" x14ac:dyDescent="0.35">
      <c r="A43" s="374"/>
      <c r="B43" s="375"/>
      <c r="C43" s="375" t="s">
        <v>22</v>
      </c>
      <c r="D43" s="377">
        <v>100</v>
      </c>
      <c r="E43" s="378" t="s">
        <v>20</v>
      </c>
      <c r="F43" s="377">
        <v>100</v>
      </c>
      <c r="G43" s="377">
        <v>100</v>
      </c>
      <c r="H43" s="377">
        <v>100</v>
      </c>
      <c r="I43" s="377">
        <v>100</v>
      </c>
      <c r="J43" s="377">
        <v>100</v>
      </c>
      <c r="K43" s="377">
        <v>100</v>
      </c>
      <c r="L43" s="377">
        <v>100</v>
      </c>
      <c r="M43" s="377">
        <v>100</v>
      </c>
      <c r="N43" s="377">
        <v>100</v>
      </c>
      <c r="O43" s="377">
        <v>100</v>
      </c>
      <c r="P43" s="377">
        <v>100</v>
      </c>
      <c r="Q43" s="377">
        <v>100</v>
      </c>
      <c r="R43" s="377">
        <v>100</v>
      </c>
      <c r="S43" s="377">
        <v>100</v>
      </c>
      <c r="T43" s="377">
        <v>100</v>
      </c>
    </row>
    <row r="44" spans="1:20" ht="15" thickBot="1" x14ac:dyDescent="0.35">
      <c r="A44" s="374"/>
      <c r="B44" s="375"/>
      <c r="C44" s="375"/>
      <c r="D44" s="377"/>
      <c r="E44" s="378"/>
      <c r="F44" s="377"/>
      <c r="G44" s="377"/>
      <c r="H44" s="377"/>
      <c r="I44" s="377"/>
      <c r="J44" s="377"/>
      <c r="K44" s="377"/>
      <c r="L44" s="377"/>
      <c r="M44" s="377"/>
      <c r="N44" s="377"/>
      <c r="O44" s="377"/>
      <c r="P44" s="377"/>
      <c r="Q44" s="377"/>
      <c r="R44" s="377"/>
      <c r="S44" s="377"/>
      <c r="T44" s="377"/>
    </row>
    <row r="45" spans="1:20" ht="15" thickBot="1" x14ac:dyDescent="0.35">
      <c r="A45" s="374"/>
      <c r="B45" s="375" t="s">
        <v>31</v>
      </c>
      <c r="C45" s="375" t="s">
        <v>19</v>
      </c>
      <c r="D45" s="377">
        <v>100</v>
      </c>
      <c r="E45" s="378" t="s">
        <v>20</v>
      </c>
      <c r="F45" s="377">
        <v>100</v>
      </c>
      <c r="G45" s="377">
        <v>100</v>
      </c>
      <c r="H45" s="377">
        <v>100</v>
      </c>
      <c r="I45" s="377">
        <v>100</v>
      </c>
      <c r="J45" s="377">
        <v>100</v>
      </c>
      <c r="K45" s="377">
        <v>100</v>
      </c>
      <c r="L45" s="377">
        <v>100</v>
      </c>
      <c r="M45" s="377">
        <v>100</v>
      </c>
      <c r="N45" s="377">
        <v>100</v>
      </c>
      <c r="O45" s="377">
        <v>100</v>
      </c>
      <c r="P45" s="377">
        <v>100</v>
      </c>
      <c r="Q45" s="377">
        <v>100</v>
      </c>
      <c r="R45" s="377">
        <v>100</v>
      </c>
      <c r="S45" s="377">
        <v>100</v>
      </c>
      <c r="T45" s="377">
        <v>100</v>
      </c>
    </row>
    <row r="46" spans="1:20" ht="15" thickBot="1" x14ac:dyDescent="0.35">
      <c r="A46" s="374"/>
      <c r="B46" s="375"/>
      <c r="C46" s="375"/>
      <c r="D46" s="377"/>
      <c r="E46" s="378"/>
      <c r="F46" s="377"/>
      <c r="G46" s="377"/>
      <c r="H46" s="377"/>
      <c r="I46" s="377"/>
      <c r="J46" s="377"/>
      <c r="K46" s="377"/>
      <c r="L46" s="377"/>
      <c r="M46" s="377"/>
      <c r="N46" s="377"/>
      <c r="O46" s="377"/>
      <c r="P46" s="377"/>
      <c r="Q46" s="377"/>
      <c r="R46" s="377"/>
      <c r="S46" s="377"/>
      <c r="T46" s="377"/>
    </row>
    <row r="47" spans="1:20" ht="15" thickBot="1" x14ac:dyDescent="0.35">
      <c r="A47" s="374"/>
      <c r="B47" s="375"/>
      <c r="C47" s="375" t="s">
        <v>21</v>
      </c>
      <c r="D47" s="377">
        <v>100</v>
      </c>
      <c r="E47" s="378" t="s">
        <v>20</v>
      </c>
      <c r="F47" s="377">
        <v>100</v>
      </c>
      <c r="G47" s="377">
        <v>100</v>
      </c>
      <c r="H47" s="377">
        <v>100</v>
      </c>
      <c r="I47" s="377">
        <v>100</v>
      </c>
      <c r="J47" s="377">
        <v>100</v>
      </c>
      <c r="K47" s="377">
        <v>100</v>
      </c>
      <c r="L47" s="377">
        <v>100</v>
      </c>
      <c r="M47" s="377">
        <v>100</v>
      </c>
      <c r="N47" s="377">
        <v>100</v>
      </c>
      <c r="O47" s="377">
        <v>100</v>
      </c>
      <c r="P47" s="377">
        <v>100</v>
      </c>
      <c r="Q47" s="377">
        <v>100</v>
      </c>
      <c r="R47" s="377">
        <v>100</v>
      </c>
      <c r="S47" s="377">
        <v>100</v>
      </c>
      <c r="T47" s="377">
        <v>100</v>
      </c>
    </row>
    <row r="48" spans="1:20" ht="15" thickBot="1" x14ac:dyDescent="0.35">
      <c r="A48" s="374"/>
      <c r="B48" s="375"/>
      <c r="C48" s="375"/>
      <c r="D48" s="377"/>
      <c r="E48" s="378"/>
      <c r="F48" s="377"/>
      <c r="G48" s="377"/>
      <c r="H48" s="377"/>
      <c r="I48" s="377"/>
      <c r="J48" s="377"/>
      <c r="K48" s="377"/>
      <c r="L48" s="377"/>
      <c r="M48" s="377"/>
      <c r="N48" s="377"/>
      <c r="O48" s="377"/>
      <c r="P48" s="377"/>
      <c r="Q48" s="377"/>
      <c r="R48" s="377"/>
      <c r="S48" s="377"/>
      <c r="T48" s="377"/>
    </row>
    <row r="49" spans="1:20" ht="15" thickBot="1" x14ac:dyDescent="0.35">
      <c r="A49" s="374"/>
      <c r="B49" s="375"/>
      <c r="C49" s="375" t="s">
        <v>22</v>
      </c>
      <c r="D49" s="377">
        <v>100</v>
      </c>
      <c r="E49" s="378" t="s">
        <v>20</v>
      </c>
      <c r="F49" s="377">
        <v>100</v>
      </c>
      <c r="G49" s="377">
        <v>100</v>
      </c>
      <c r="H49" s="377">
        <v>100</v>
      </c>
      <c r="I49" s="377">
        <v>100</v>
      </c>
      <c r="J49" s="377">
        <v>100</v>
      </c>
      <c r="K49" s="377">
        <v>100</v>
      </c>
      <c r="L49" s="377">
        <v>100</v>
      </c>
      <c r="M49" s="377">
        <v>100</v>
      </c>
      <c r="N49" s="377">
        <v>100</v>
      </c>
      <c r="O49" s="377">
        <v>100</v>
      </c>
      <c r="P49" s="377">
        <v>100</v>
      </c>
      <c r="Q49" s="377">
        <v>100</v>
      </c>
      <c r="R49" s="377">
        <v>100</v>
      </c>
      <c r="S49" s="377">
        <v>100</v>
      </c>
      <c r="T49" s="377">
        <v>100</v>
      </c>
    </row>
    <row r="50" spans="1:20" ht="15" thickBot="1" x14ac:dyDescent="0.35">
      <c r="A50" s="374"/>
      <c r="B50" s="375"/>
      <c r="C50" s="375"/>
      <c r="D50" s="377"/>
      <c r="E50" s="378"/>
      <c r="F50" s="377"/>
      <c r="G50" s="377"/>
      <c r="H50" s="377"/>
      <c r="I50" s="377"/>
      <c r="J50" s="377"/>
      <c r="K50" s="377"/>
      <c r="L50" s="377"/>
      <c r="M50" s="377"/>
      <c r="N50" s="377"/>
      <c r="O50" s="377"/>
      <c r="P50" s="377"/>
      <c r="Q50" s="377"/>
      <c r="R50" s="377"/>
      <c r="S50" s="377"/>
      <c r="T50" s="377"/>
    </row>
    <row r="51" spans="1:20" ht="15" thickBot="1" x14ac:dyDescent="0.35">
      <c r="A51" s="374"/>
      <c r="B51" s="375" t="s">
        <v>32</v>
      </c>
      <c r="C51" s="387" t="s">
        <v>19</v>
      </c>
      <c r="D51" s="377">
        <v>100</v>
      </c>
      <c r="E51" s="378" t="s">
        <v>20</v>
      </c>
      <c r="F51" s="377">
        <v>100</v>
      </c>
      <c r="G51" s="377">
        <v>100</v>
      </c>
      <c r="H51" s="377">
        <v>100</v>
      </c>
      <c r="I51" s="377">
        <v>100</v>
      </c>
      <c r="J51" s="377">
        <v>100</v>
      </c>
      <c r="K51" s="377">
        <v>100</v>
      </c>
      <c r="L51" s="377">
        <v>100</v>
      </c>
      <c r="M51" s="377">
        <v>100</v>
      </c>
      <c r="N51" s="377">
        <v>100</v>
      </c>
      <c r="O51" s="377">
        <v>100</v>
      </c>
      <c r="P51" s="377">
        <v>100</v>
      </c>
      <c r="Q51" s="377">
        <v>100</v>
      </c>
      <c r="R51" s="377">
        <v>100</v>
      </c>
      <c r="S51" s="377">
        <v>100</v>
      </c>
      <c r="T51" s="377">
        <v>100</v>
      </c>
    </row>
    <row r="52" spans="1:20" ht="15" thickBot="1" x14ac:dyDescent="0.35">
      <c r="A52" s="374"/>
      <c r="B52" s="375"/>
      <c r="C52" s="387"/>
      <c r="D52" s="377"/>
      <c r="E52" s="378"/>
      <c r="F52" s="377"/>
      <c r="G52" s="377"/>
      <c r="H52" s="377"/>
      <c r="I52" s="377"/>
      <c r="J52" s="377"/>
      <c r="K52" s="377"/>
      <c r="L52" s="377"/>
      <c r="M52" s="377"/>
      <c r="N52" s="377"/>
      <c r="O52" s="377"/>
      <c r="P52" s="377"/>
      <c r="Q52" s="377"/>
      <c r="R52" s="377"/>
      <c r="S52" s="377"/>
      <c r="T52" s="377"/>
    </row>
    <row r="53" spans="1:20" ht="15" thickBot="1" x14ac:dyDescent="0.35">
      <c r="A53" s="374"/>
      <c r="B53" s="375"/>
      <c r="C53" s="387" t="s">
        <v>21</v>
      </c>
      <c r="D53" s="377">
        <v>100</v>
      </c>
      <c r="E53" s="378" t="s">
        <v>20</v>
      </c>
      <c r="F53" s="377">
        <v>100</v>
      </c>
      <c r="G53" s="377">
        <v>100</v>
      </c>
      <c r="H53" s="377">
        <v>100</v>
      </c>
      <c r="I53" s="377">
        <v>100</v>
      </c>
      <c r="J53" s="377">
        <v>100</v>
      </c>
      <c r="K53" s="377">
        <v>100</v>
      </c>
      <c r="L53" s="377">
        <v>100</v>
      </c>
      <c r="M53" s="377">
        <v>100</v>
      </c>
      <c r="N53" s="377">
        <v>100</v>
      </c>
      <c r="O53" s="377">
        <v>100</v>
      </c>
      <c r="P53" s="377">
        <v>100</v>
      </c>
      <c r="Q53" s="377">
        <v>100</v>
      </c>
      <c r="R53" s="377">
        <v>100</v>
      </c>
      <c r="S53" s="377">
        <v>100</v>
      </c>
      <c r="T53" s="377">
        <v>100</v>
      </c>
    </row>
    <row r="54" spans="1:20" ht="15" thickBot="1" x14ac:dyDescent="0.35">
      <c r="A54" s="374"/>
      <c r="B54" s="375"/>
      <c r="C54" s="387"/>
      <c r="D54" s="377"/>
      <c r="E54" s="378"/>
      <c r="F54" s="377"/>
      <c r="G54" s="377"/>
      <c r="H54" s="377"/>
      <c r="I54" s="377"/>
      <c r="J54" s="377"/>
      <c r="K54" s="377"/>
      <c r="L54" s="377"/>
      <c r="M54" s="377"/>
      <c r="N54" s="377"/>
      <c r="O54" s="377"/>
      <c r="P54" s="377"/>
      <c r="Q54" s="377"/>
      <c r="R54" s="377"/>
      <c r="S54" s="377"/>
      <c r="T54" s="377"/>
    </row>
    <row r="55" spans="1:20" ht="15" thickBot="1" x14ac:dyDescent="0.35">
      <c r="A55" s="374"/>
      <c r="B55" s="375"/>
      <c r="C55" s="387" t="s">
        <v>22</v>
      </c>
      <c r="D55" s="377">
        <v>100</v>
      </c>
      <c r="E55" s="378" t="s">
        <v>20</v>
      </c>
      <c r="F55" s="377">
        <v>100</v>
      </c>
      <c r="G55" s="377">
        <v>100</v>
      </c>
      <c r="H55" s="377">
        <v>100</v>
      </c>
      <c r="I55" s="377">
        <v>100</v>
      </c>
      <c r="J55" s="377">
        <v>100</v>
      </c>
      <c r="K55" s="377">
        <v>100</v>
      </c>
      <c r="L55" s="377">
        <v>100</v>
      </c>
      <c r="M55" s="377">
        <v>100</v>
      </c>
      <c r="N55" s="377">
        <v>100</v>
      </c>
      <c r="O55" s="377">
        <v>100</v>
      </c>
      <c r="P55" s="377">
        <v>100</v>
      </c>
      <c r="Q55" s="377">
        <v>100</v>
      </c>
      <c r="R55" s="377">
        <v>100</v>
      </c>
      <c r="S55" s="377">
        <v>100</v>
      </c>
      <c r="T55" s="377">
        <v>100</v>
      </c>
    </row>
    <row r="56" spans="1:20" ht="15" thickBot="1" x14ac:dyDescent="0.35">
      <c r="A56" s="374"/>
      <c r="B56" s="375"/>
      <c r="C56" s="387"/>
      <c r="D56" s="377"/>
      <c r="E56" s="378"/>
      <c r="F56" s="377"/>
      <c r="G56" s="377"/>
      <c r="H56" s="377"/>
      <c r="I56" s="377"/>
      <c r="J56" s="377"/>
      <c r="K56" s="377"/>
      <c r="L56" s="377"/>
      <c r="M56" s="377"/>
      <c r="N56" s="377"/>
      <c r="O56" s="377"/>
      <c r="P56" s="377"/>
      <c r="Q56" s="377"/>
      <c r="R56" s="377"/>
      <c r="S56" s="377"/>
      <c r="T56" s="377"/>
    </row>
    <row r="57" spans="1:20" ht="15" thickBot="1" x14ac:dyDescent="0.35">
      <c r="A57" s="84">
        <v>1.3</v>
      </c>
      <c r="B57" s="390" t="s">
        <v>33</v>
      </c>
      <c r="C57" s="391"/>
      <c r="D57" s="391"/>
      <c r="E57" s="391"/>
      <c r="F57" s="391"/>
      <c r="G57" s="391"/>
      <c r="H57" s="391"/>
      <c r="I57" s="391"/>
      <c r="J57" s="391"/>
      <c r="K57" s="391"/>
      <c r="L57" s="391"/>
      <c r="M57" s="391"/>
      <c r="N57" s="391"/>
      <c r="O57" s="391"/>
      <c r="P57" s="391"/>
      <c r="Q57" s="391"/>
      <c r="R57" s="391"/>
      <c r="S57" s="391"/>
      <c r="T57" s="392"/>
    </row>
    <row r="58" spans="1:20" ht="15" thickBot="1" x14ac:dyDescent="0.35">
      <c r="A58" s="374"/>
      <c r="B58" s="375" t="s">
        <v>34</v>
      </c>
      <c r="C58" s="375"/>
      <c r="D58" s="377">
        <v>100</v>
      </c>
      <c r="E58" s="378" t="s">
        <v>20</v>
      </c>
      <c r="F58" s="377">
        <v>100</v>
      </c>
      <c r="G58" s="377">
        <v>100</v>
      </c>
      <c r="H58" s="377">
        <v>100</v>
      </c>
      <c r="I58" s="377">
        <v>100</v>
      </c>
      <c r="J58" s="377">
        <v>100</v>
      </c>
      <c r="K58" s="377">
        <v>100</v>
      </c>
      <c r="L58" s="377">
        <v>100</v>
      </c>
      <c r="M58" s="377">
        <v>100</v>
      </c>
      <c r="N58" s="377">
        <v>100</v>
      </c>
      <c r="O58" s="377">
        <v>100</v>
      </c>
      <c r="P58" s="377">
        <v>100</v>
      </c>
      <c r="Q58" s="377">
        <v>100</v>
      </c>
      <c r="R58" s="377">
        <v>100</v>
      </c>
      <c r="S58" s="377">
        <v>100</v>
      </c>
      <c r="T58" s="377">
        <v>100</v>
      </c>
    </row>
    <row r="59" spans="1:20" ht="15" thickBot="1" x14ac:dyDescent="0.35">
      <c r="A59" s="374"/>
      <c r="B59" s="375"/>
      <c r="C59" s="375"/>
      <c r="D59" s="377"/>
      <c r="E59" s="378"/>
      <c r="F59" s="377"/>
      <c r="G59" s="377"/>
      <c r="H59" s="377"/>
      <c r="I59" s="377"/>
      <c r="J59" s="377"/>
      <c r="K59" s="377"/>
      <c r="L59" s="377"/>
      <c r="M59" s="377"/>
      <c r="N59" s="377"/>
      <c r="O59" s="377"/>
      <c r="P59" s="377"/>
      <c r="Q59" s="377"/>
      <c r="R59" s="377"/>
      <c r="S59" s="377"/>
      <c r="T59" s="377"/>
    </row>
    <row r="60" spans="1:20" ht="15" thickBot="1" x14ac:dyDescent="0.35">
      <c r="A60" s="374"/>
      <c r="B60" s="375" t="s">
        <v>35</v>
      </c>
      <c r="C60" s="375"/>
      <c r="D60" s="213" t="s">
        <v>116</v>
      </c>
      <c r="E60" s="115" t="s">
        <v>38</v>
      </c>
      <c r="F60" s="74">
        <v>8</v>
      </c>
      <c r="G60" s="74">
        <v>8</v>
      </c>
      <c r="H60" s="74">
        <v>7</v>
      </c>
      <c r="I60" s="74">
        <v>7</v>
      </c>
      <c r="J60" s="59">
        <f>F60+G60+H60+I60</f>
        <v>30</v>
      </c>
      <c r="K60" s="59">
        <v>5</v>
      </c>
      <c r="L60" s="59">
        <v>6</v>
      </c>
      <c r="M60" s="59">
        <v>6</v>
      </c>
      <c r="N60" s="59">
        <v>5</v>
      </c>
      <c r="O60" s="59">
        <f>SUM(K60:N60)</f>
        <v>22</v>
      </c>
      <c r="P60" s="59">
        <v>0</v>
      </c>
      <c r="Q60" s="59">
        <v>0</v>
      </c>
      <c r="R60" s="59">
        <v>0</v>
      </c>
      <c r="S60" s="59">
        <v>0</v>
      </c>
      <c r="T60" s="59">
        <f>SUM(P60:S60)</f>
        <v>0</v>
      </c>
    </row>
    <row r="61" spans="1:20" ht="15" thickBot="1" x14ac:dyDescent="0.35">
      <c r="A61" s="374"/>
      <c r="B61" s="375"/>
      <c r="C61" s="375"/>
      <c r="D61" s="214" t="s">
        <v>117</v>
      </c>
      <c r="E61" s="115" t="s">
        <v>38</v>
      </c>
      <c r="F61" s="74">
        <v>64</v>
      </c>
      <c r="G61" s="74">
        <f>F61-F60</f>
        <v>56</v>
      </c>
      <c r="H61" s="74">
        <f>G61-G60</f>
        <v>48</v>
      </c>
      <c r="I61" s="74">
        <f>H61-H60</f>
        <v>41</v>
      </c>
      <c r="J61" s="59">
        <f>F61-J60</f>
        <v>34</v>
      </c>
      <c r="K61" s="59">
        <f>J61</f>
        <v>34</v>
      </c>
      <c r="L61" s="59">
        <f>K61-K60</f>
        <v>29</v>
      </c>
      <c r="M61" s="59">
        <f>L61-L60</f>
        <v>23</v>
      </c>
      <c r="N61" s="59">
        <f>M61-M60</f>
        <v>17</v>
      </c>
      <c r="O61" s="59">
        <f>K61-O60</f>
        <v>12</v>
      </c>
      <c r="P61" s="59">
        <f>O61</f>
        <v>12</v>
      </c>
      <c r="Q61" s="59">
        <f>P61-P60</f>
        <v>12</v>
      </c>
      <c r="R61" s="59">
        <f>Q61-Q60</f>
        <v>12</v>
      </c>
      <c r="S61" s="59">
        <f>R61-R60</f>
        <v>12</v>
      </c>
      <c r="T61" s="59">
        <f>P61-T60</f>
        <v>12</v>
      </c>
    </row>
    <row r="62" spans="1:20" ht="29.25" customHeight="1" thickBot="1" x14ac:dyDescent="0.35">
      <c r="A62" s="374"/>
      <c r="B62" s="388" t="s">
        <v>160</v>
      </c>
      <c r="C62" s="388"/>
      <c r="D62" s="129" t="s">
        <v>105</v>
      </c>
      <c r="E62" s="376" t="s">
        <v>20</v>
      </c>
      <c r="F62" s="74">
        <v>25</v>
      </c>
      <c r="G62" s="74">
        <v>25</v>
      </c>
      <c r="H62" s="74">
        <v>25</v>
      </c>
      <c r="I62" s="74">
        <v>25</v>
      </c>
      <c r="J62" s="85">
        <f>(F62+G62+H62+I62)</f>
        <v>100</v>
      </c>
      <c r="K62" s="74">
        <v>25</v>
      </c>
      <c r="L62" s="74">
        <v>25</v>
      </c>
      <c r="M62" s="74">
        <v>25</v>
      </c>
      <c r="N62" s="74">
        <v>25</v>
      </c>
      <c r="O62" s="85">
        <f>(K62+L62+M62+N62)</f>
        <v>100</v>
      </c>
      <c r="P62" s="74">
        <v>25</v>
      </c>
      <c r="Q62" s="74">
        <v>25</v>
      </c>
      <c r="R62" s="74">
        <v>25</v>
      </c>
      <c r="S62" s="74">
        <v>25</v>
      </c>
      <c r="T62" s="85">
        <f>(P62+Q62+R62+S62)</f>
        <v>100</v>
      </c>
    </row>
    <row r="63" spans="1:20" ht="24" customHeight="1" thickBot="1" x14ac:dyDescent="0.35">
      <c r="A63" s="374"/>
      <c r="B63" s="389"/>
      <c r="C63" s="389"/>
      <c r="D63" s="115">
        <v>4502</v>
      </c>
      <c r="E63" s="376"/>
      <c r="F63" s="74">
        <f>F217-F61</f>
        <v>3826</v>
      </c>
      <c r="G63" s="74">
        <f t="shared" ref="G63:T63" si="0">G217-G61</f>
        <v>3834</v>
      </c>
      <c r="H63" s="74">
        <f t="shared" si="0"/>
        <v>3842</v>
      </c>
      <c r="I63" s="74">
        <f t="shared" si="0"/>
        <v>3849</v>
      </c>
      <c r="J63" s="74">
        <f t="shared" si="0"/>
        <v>3856</v>
      </c>
      <c r="K63" s="74">
        <f t="shared" si="0"/>
        <v>4126</v>
      </c>
      <c r="L63" s="74">
        <f t="shared" si="0"/>
        <v>4131</v>
      </c>
      <c r="M63" s="74">
        <f t="shared" si="0"/>
        <v>4137</v>
      </c>
      <c r="N63" s="74">
        <f t="shared" si="0"/>
        <v>4143</v>
      </c>
      <c r="O63" s="74">
        <f t="shared" si="0"/>
        <v>4148</v>
      </c>
      <c r="P63" s="74">
        <f t="shared" si="0"/>
        <v>4502</v>
      </c>
      <c r="Q63" s="74">
        <f t="shared" si="0"/>
        <v>4502</v>
      </c>
      <c r="R63" s="74">
        <f t="shared" si="0"/>
        <v>4502</v>
      </c>
      <c r="S63" s="74">
        <f t="shared" si="0"/>
        <v>4502</v>
      </c>
      <c r="T63" s="74">
        <f t="shared" si="0"/>
        <v>4502</v>
      </c>
    </row>
    <row r="64" spans="1:20" ht="15" thickBot="1" x14ac:dyDescent="0.35">
      <c r="A64" s="374"/>
      <c r="B64" s="375" t="s">
        <v>39</v>
      </c>
      <c r="C64" s="375"/>
      <c r="D64" s="393">
        <v>0.4</v>
      </c>
      <c r="E64" s="419" t="s">
        <v>20</v>
      </c>
      <c r="F64" s="393">
        <v>0.4</v>
      </c>
      <c r="G64" s="393">
        <v>0.4</v>
      </c>
      <c r="H64" s="393">
        <v>0.4</v>
      </c>
      <c r="I64" s="393">
        <v>0.4</v>
      </c>
      <c r="J64" s="393">
        <v>0.4</v>
      </c>
      <c r="K64" s="393">
        <v>0.4</v>
      </c>
      <c r="L64" s="393">
        <v>0.4</v>
      </c>
      <c r="M64" s="393">
        <v>0.4</v>
      </c>
      <c r="N64" s="393">
        <v>0.4</v>
      </c>
      <c r="O64" s="393">
        <v>0.4</v>
      </c>
      <c r="P64" s="393">
        <v>0.4</v>
      </c>
      <c r="Q64" s="393">
        <v>0.4</v>
      </c>
      <c r="R64" s="393">
        <v>0.4</v>
      </c>
      <c r="S64" s="393">
        <v>0.4</v>
      </c>
      <c r="T64" s="393">
        <v>0.4</v>
      </c>
    </row>
    <row r="65" spans="1:20" ht="15" thickBot="1" x14ac:dyDescent="0.35">
      <c r="A65" s="374"/>
      <c r="B65" s="375"/>
      <c r="C65" s="375"/>
      <c r="D65" s="393"/>
      <c r="E65" s="440"/>
      <c r="F65" s="393"/>
      <c r="G65" s="393"/>
      <c r="H65" s="393"/>
      <c r="I65" s="393"/>
      <c r="J65" s="393"/>
      <c r="K65" s="393"/>
      <c r="L65" s="393"/>
      <c r="M65" s="393"/>
      <c r="N65" s="393"/>
      <c r="O65" s="393"/>
      <c r="P65" s="393"/>
      <c r="Q65" s="393"/>
      <c r="R65" s="393"/>
      <c r="S65" s="393"/>
      <c r="T65" s="393"/>
    </row>
    <row r="66" spans="1:20" ht="15.75" customHeight="1" thickBot="1" x14ac:dyDescent="0.35">
      <c r="A66" s="374"/>
      <c r="B66" s="375" t="s">
        <v>154</v>
      </c>
      <c r="C66" s="375"/>
      <c r="D66" s="377">
        <v>100</v>
      </c>
      <c r="E66" s="378" t="s">
        <v>20</v>
      </c>
      <c r="F66" s="377">
        <v>100</v>
      </c>
      <c r="G66" s="377">
        <v>100</v>
      </c>
      <c r="H66" s="377">
        <v>100</v>
      </c>
      <c r="I66" s="377">
        <v>100</v>
      </c>
      <c r="J66" s="377">
        <v>100</v>
      </c>
      <c r="K66" s="377">
        <v>100</v>
      </c>
      <c r="L66" s="377">
        <v>100</v>
      </c>
      <c r="M66" s="377">
        <v>100</v>
      </c>
      <c r="N66" s="377">
        <v>100</v>
      </c>
      <c r="O66" s="377">
        <v>100</v>
      </c>
      <c r="P66" s="377">
        <v>100</v>
      </c>
      <c r="Q66" s="377">
        <v>100</v>
      </c>
      <c r="R66" s="377">
        <v>100</v>
      </c>
      <c r="S66" s="377">
        <v>100</v>
      </c>
      <c r="T66" s="377">
        <v>100</v>
      </c>
    </row>
    <row r="67" spans="1:20" ht="15" thickBot="1" x14ac:dyDescent="0.35">
      <c r="A67" s="374"/>
      <c r="B67" s="375"/>
      <c r="C67" s="375"/>
      <c r="D67" s="377"/>
      <c r="E67" s="378"/>
      <c r="F67" s="377"/>
      <c r="G67" s="377"/>
      <c r="H67" s="377"/>
      <c r="I67" s="377"/>
      <c r="J67" s="377"/>
      <c r="K67" s="377"/>
      <c r="L67" s="377"/>
      <c r="M67" s="377"/>
      <c r="N67" s="377"/>
      <c r="O67" s="377"/>
      <c r="P67" s="377"/>
      <c r="Q67" s="377"/>
      <c r="R67" s="377"/>
      <c r="S67" s="377"/>
      <c r="T67" s="377"/>
    </row>
    <row r="68" spans="1:20" ht="15" thickBot="1" x14ac:dyDescent="0.35">
      <c r="A68" s="374"/>
      <c r="B68" s="375" t="s">
        <v>40</v>
      </c>
      <c r="C68" s="375"/>
      <c r="D68" s="393">
        <v>0.7</v>
      </c>
      <c r="E68" s="378" t="s">
        <v>20</v>
      </c>
      <c r="F68" s="393">
        <v>0.7</v>
      </c>
      <c r="G68" s="393">
        <v>0.7</v>
      </c>
      <c r="H68" s="393">
        <v>0.7</v>
      </c>
      <c r="I68" s="393">
        <v>0.7</v>
      </c>
      <c r="J68" s="393">
        <v>0.7</v>
      </c>
      <c r="K68" s="393">
        <v>0.7</v>
      </c>
      <c r="L68" s="393">
        <v>0.7</v>
      </c>
      <c r="M68" s="393">
        <v>0.7</v>
      </c>
      <c r="N68" s="393">
        <v>0.7</v>
      </c>
      <c r="O68" s="393">
        <v>0.7</v>
      </c>
      <c r="P68" s="393">
        <v>0.7</v>
      </c>
      <c r="Q68" s="393">
        <v>0.7</v>
      </c>
      <c r="R68" s="393">
        <v>0.7</v>
      </c>
      <c r="S68" s="393">
        <v>0.7</v>
      </c>
      <c r="T68" s="393">
        <v>0.7</v>
      </c>
    </row>
    <row r="69" spans="1:20" ht="15" thickBot="1" x14ac:dyDescent="0.35">
      <c r="A69" s="374"/>
      <c r="B69" s="375"/>
      <c r="C69" s="375"/>
      <c r="D69" s="393"/>
      <c r="E69" s="378"/>
      <c r="F69" s="393"/>
      <c r="G69" s="393"/>
      <c r="H69" s="393"/>
      <c r="I69" s="393"/>
      <c r="J69" s="393"/>
      <c r="K69" s="393"/>
      <c r="L69" s="393"/>
      <c r="M69" s="393"/>
      <c r="N69" s="393"/>
      <c r="O69" s="393"/>
      <c r="P69" s="393"/>
      <c r="Q69" s="393"/>
      <c r="R69" s="393"/>
      <c r="S69" s="393"/>
      <c r="T69" s="393"/>
    </row>
    <row r="70" spans="1:20" ht="48" customHeight="1" thickBot="1" x14ac:dyDescent="0.35">
      <c r="A70" s="162"/>
      <c r="B70" s="375" t="s">
        <v>141</v>
      </c>
      <c r="C70" s="398"/>
      <c r="D70" s="86">
        <v>91</v>
      </c>
      <c r="E70" s="57" t="s">
        <v>142</v>
      </c>
      <c r="F70" s="86">
        <v>91</v>
      </c>
      <c r="G70" s="86">
        <v>91</v>
      </c>
      <c r="H70" s="86">
        <v>91</v>
      </c>
      <c r="I70" s="86">
        <v>91</v>
      </c>
      <c r="J70" s="86">
        <v>91</v>
      </c>
      <c r="K70" s="86">
        <v>91</v>
      </c>
      <c r="L70" s="86">
        <v>91</v>
      </c>
      <c r="M70" s="86">
        <v>91</v>
      </c>
      <c r="N70" s="86">
        <v>91</v>
      </c>
      <c r="O70" s="86">
        <v>91</v>
      </c>
      <c r="P70" s="86">
        <v>91</v>
      </c>
      <c r="Q70" s="86">
        <v>91</v>
      </c>
      <c r="R70" s="86">
        <v>91</v>
      </c>
      <c r="S70" s="86">
        <v>91</v>
      </c>
      <c r="T70" s="86">
        <v>91</v>
      </c>
    </row>
    <row r="71" spans="1:20" ht="15" thickBot="1" x14ac:dyDescent="0.35">
      <c r="A71" s="83">
        <v>1.4</v>
      </c>
      <c r="B71" s="395" t="s">
        <v>41</v>
      </c>
      <c r="C71" s="396"/>
      <c r="D71" s="396"/>
      <c r="E71" s="396"/>
      <c r="F71" s="396"/>
      <c r="G71" s="396"/>
      <c r="H71" s="396"/>
      <c r="I71" s="396"/>
      <c r="J71" s="396"/>
      <c r="K71" s="396"/>
      <c r="L71" s="396"/>
      <c r="M71" s="396"/>
      <c r="N71" s="396"/>
      <c r="O71" s="396"/>
      <c r="P71" s="396"/>
      <c r="Q71" s="396"/>
      <c r="R71" s="396"/>
      <c r="S71" s="396"/>
      <c r="T71" s="397"/>
    </row>
    <row r="72" spans="1:20" ht="15" thickBot="1" x14ac:dyDescent="0.35">
      <c r="A72" s="374"/>
      <c r="B72" s="455" t="s">
        <v>42</v>
      </c>
      <c r="C72" s="455"/>
      <c r="D72" s="427">
        <v>10</v>
      </c>
      <c r="E72" s="378" t="s">
        <v>20</v>
      </c>
      <c r="F72" s="427">
        <v>10</v>
      </c>
      <c r="G72" s="427">
        <v>10</v>
      </c>
      <c r="H72" s="427">
        <v>10</v>
      </c>
      <c r="I72" s="427">
        <v>10</v>
      </c>
      <c r="J72" s="427">
        <v>10</v>
      </c>
      <c r="K72" s="427">
        <v>10</v>
      </c>
      <c r="L72" s="427">
        <v>10</v>
      </c>
      <c r="M72" s="427">
        <v>10</v>
      </c>
      <c r="N72" s="427">
        <v>10</v>
      </c>
      <c r="O72" s="427">
        <v>10</v>
      </c>
      <c r="P72" s="427">
        <v>10</v>
      </c>
      <c r="Q72" s="427">
        <v>10</v>
      </c>
      <c r="R72" s="427">
        <v>10</v>
      </c>
      <c r="S72" s="427">
        <v>10</v>
      </c>
      <c r="T72" s="427">
        <v>10</v>
      </c>
    </row>
    <row r="73" spans="1:20" ht="15" thickBot="1" x14ac:dyDescent="0.35">
      <c r="A73" s="374"/>
      <c r="B73" s="455"/>
      <c r="C73" s="455"/>
      <c r="D73" s="427"/>
      <c r="E73" s="378"/>
      <c r="F73" s="427"/>
      <c r="G73" s="427"/>
      <c r="H73" s="427"/>
      <c r="I73" s="427"/>
      <c r="J73" s="427"/>
      <c r="K73" s="427"/>
      <c r="L73" s="427"/>
      <c r="M73" s="427"/>
      <c r="N73" s="427"/>
      <c r="O73" s="427"/>
      <c r="P73" s="427"/>
      <c r="Q73" s="427"/>
      <c r="R73" s="427"/>
      <c r="S73" s="427"/>
      <c r="T73" s="427"/>
    </row>
    <row r="74" spans="1:20" ht="37.5" customHeight="1" thickBot="1" x14ac:dyDescent="0.35">
      <c r="A74" s="374"/>
      <c r="B74" s="388" t="s">
        <v>43</v>
      </c>
      <c r="C74" s="388"/>
      <c r="D74" s="58">
        <v>100</v>
      </c>
      <c r="E74" s="57" t="s">
        <v>20</v>
      </c>
      <c r="F74" s="58">
        <v>100</v>
      </c>
      <c r="G74" s="58">
        <v>100</v>
      </c>
      <c r="H74" s="58">
        <v>100</v>
      </c>
      <c r="I74" s="58">
        <v>100</v>
      </c>
      <c r="J74" s="58">
        <v>100</v>
      </c>
      <c r="K74" s="58">
        <v>100</v>
      </c>
      <c r="L74" s="58">
        <v>100</v>
      </c>
      <c r="M74" s="58">
        <v>100</v>
      </c>
      <c r="N74" s="58">
        <v>100</v>
      </c>
      <c r="O74" s="58">
        <v>100</v>
      </c>
      <c r="P74" s="58">
        <v>100</v>
      </c>
      <c r="Q74" s="58">
        <v>100</v>
      </c>
      <c r="R74" s="58">
        <v>100</v>
      </c>
      <c r="S74" s="58">
        <v>100</v>
      </c>
      <c r="T74" s="58">
        <v>100</v>
      </c>
    </row>
    <row r="75" spans="1:20" ht="37.5" customHeight="1" thickBot="1" x14ac:dyDescent="0.35">
      <c r="A75" s="374"/>
      <c r="B75" s="388" t="s">
        <v>44</v>
      </c>
      <c r="C75" s="388"/>
      <c r="D75" s="58">
        <v>30</v>
      </c>
      <c r="E75" s="57" t="s">
        <v>20</v>
      </c>
      <c r="F75" s="58">
        <v>30</v>
      </c>
      <c r="G75" s="58">
        <v>30</v>
      </c>
      <c r="H75" s="58">
        <v>30</v>
      </c>
      <c r="I75" s="58">
        <v>30</v>
      </c>
      <c r="J75" s="58">
        <v>30</v>
      </c>
      <c r="K75" s="58">
        <v>30</v>
      </c>
      <c r="L75" s="58">
        <v>30</v>
      </c>
      <c r="M75" s="58">
        <v>30</v>
      </c>
      <c r="N75" s="58">
        <v>30</v>
      </c>
      <c r="O75" s="58">
        <v>30</v>
      </c>
      <c r="P75" s="58">
        <v>30</v>
      </c>
      <c r="Q75" s="58">
        <v>30</v>
      </c>
      <c r="R75" s="58">
        <v>30</v>
      </c>
      <c r="S75" s="58">
        <v>30</v>
      </c>
      <c r="T75" s="58">
        <v>30</v>
      </c>
    </row>
    <row r="76" spans="1:20" ht="15" thickBot="1" x14ac:dyDescent="0.35">
      <c r="A76" s="374"/>
      <c r="B76" s="375" t="s">
        <v>45</v>
      </c>
      <c r="C76" s="375"/>
      <c r="D76" s="427">
        <v>85</v>
      </c>
      <c r="E76" s="378" t="s">
        <v>20</v>
      </c>
      <c r="F76" s="427">
        <v>85</v>
      </c>
      <c r="G76" s="427">
        <v>85</v>
      </c>
      <c r="H76" s="427">
        <v>85</v>
      </c>
      <c r="I76" s="427">
        <v>85</v>
      </c>
      <c r="J76" s="427">
        <v>85</v>
      </c>
      <c r="K76" s="427">
        <v>85</v>
      </c>
      <c r="L76" s="427">
        <v>85</v>
      </c>
      <c r="M76" s="427">
        <v>85</v>
      </c>
      <c r="N76" s="427">
        <v>85</v>
      </c>
      <c r="O76" s="427">
        <v>85</v>
      </c>
      <c r="P76" s="427">
        <v>85</v>
      </c>
      <c r="Q76" s="427">
        <v>85</v>
      </c>
      <c r="R76" s="427">
        <v>85</v>
      </c>
      <c r="S76" s="427">
        <v>85</v>
      </c>
      <c r="T76" s="427">
        <v>85</v>
      </c>
    </row>
    <row r="77" spans="1:20" ht="15" thickBot="1" x14ac:dyDescent="0.35">
      <c r="A77" s="374"/>
      <c r="B77" s="375"/>
      <c r="C77" s="375"/>
      <c r="D77" s="427"/>
      <c r="E77" s="378"/>
      <c r="F77" s="427"/>
      <c r="G77" s="427"/>
      <c r="H77" s="427"/>
      <c r="I77" s="427"/>
      <c r="J77" s="427"/>
      <c r="K77" s="427"/>
      <c r="L77" s="427"/>
      <c r="M77" s="427"/>
      <c r="N77" s="427"/>
      <c r="O77" s="427"/>
      <c r="P77" s="427"/>
      <c r="Q77" s="427"/>
      <c r="R77" s="427"/>
      <c r="S77" s="427"/>
      <c r="T77" s="427"/>
    </row>
    <row r="78" spans="1:20" ht="15" thickBot="1" x14ac:dyDescent="0.35">
      <c r="A78" s="88">
        <v>1.5</v>
      </c>
      <c r="B78" s="390" t="s">
        <v>46</v>
      </c>
      <c r="C78" s="391"/>
      <c r="D78" s="391"/>
      <c r="E78" s="391"/>
      <c r="F78" s="391"/>
      <c r="G78" s="391"/>
      <c r="H78" s="391"/>
      <c r="I78" s="391"/>
      <c r="J78" s="391"/>
      <c r="K78" s="391"/>
      <c r="L78" s="391"/>
      <c r="M78" s="391"/>
      <c r="N78" s="391"/>
      <c r="O78" s="391"/>
      <c r="P78" s="391"/>
      <c r="Q78" s="391"/>
      <c r="R78" s="391"/>
      <c r="S78" s="391"/>
      <c r="T78" s="392"/>
    </row>
    <row r="79" spans="1:20" ht="15" thickBot="1" x14ac:dyDescent="0.35">
      <c r="A79" s="89" t="s">
        <v>47</v>
      </c>
      <c r="B79" s="390" t="s">
        <v>48</v>
      </c>
      <c r="C79" s="391"/>
      <c r="D79" s="391"/>
      <c r="E79" s="391"/>
      <c r="F79" s="391"/>
      <c r="G79" s="391"/>
      <c r="H79" s="391"/>
      <c r="I79" s="391"/>
      <c r="J79" s="391"/>
      <c r="K79" s="391"/>
      <c r="L79" s="391"/>
      <c r="M79" s="391"/>
      <c r="N79" s="391"/>
      <c r="O79" s="391"/>
      <c r="P79" s="391"/>
      <c r="Q79" s="391"/>
      <c r="R79" s="391"/>
      <c r="S79" s="391"/>
      <c r="T79" s="392"/>
    </row>
    <row r="80" spans="1:20" ht="45" customHeight="1" thickBot="1" x14ac:dyDescent="0.35">
      <c r="A80" s="374"/>
      <c r="B80" s="375" t="s">
        <v>49</v>
      </c>
      <c r="C80" s="449"/>
      <c r="D80" s="170" t="s">
        <v>150</v>
      </c>
      <c r="E80" s="168" t="s">
        <v>38</v>
      </c>
      <c r="F80" s="170">
        <v>200</v>
      </c>
      <c r="G80" s="170">
        <v>200</v>
      </c>
      <c r="H80" s="170">
        <v>200</v>
      </c>
      <c r="I80" s="170">
        <v>200</v>
      </c>
      <c r="J80" s="170">
        <v>800</v>
      </c>
      <c r="K80" s="170">
        <v>200</v>
      </c>
      <c r="L80" s="170">
        <v>200</v>
      </c>
      <c r="M80" s="170">
        <v>200</v>
      </c>
      <c r="N80" s="170">
        <v>200</v>
      </c>
      <c r="O80" s="170">
        <v>800</v>
      </c>
      <c r="P80" s="170">
        <v>200</v>
      </c>
      <c r="Q80" s="170">
        <v>200</v>
      </c>
      <c r="R80" s="170">
        <v>200</v>
      </c>
      <c r="S80" s="170">
        <v>200</v>
      </c>
      <c r="T80" s="170">
        <v>800</v>
      </c>
    </row>
    <row r="81" spans="1:20" ht="15" thickBot="1" x14ac:dyDescent="0.35">
      <c r="A81" s="374"/>
      <c r="B81" s="375" t="s">
        <v>51</v>
      </c>
      <c r="C81" s="376" t="s">
        <v>19</v>
      </c>
      <c r="D81" s="377">
        <v>50</v>
      </c>
      <c r="E81" s="378" t="s">
        <v>20</v>
      </c>
      <c r="F81" s="377">
        <v>50</v>
      </c>
      <c r="G81" s="377">
        <v>50</v>
      </c>
      <c r="H81" s="377">
        <v>50</v>
      </c>
      <c r="I81" s="377">
        <v>50</v>
      </c>
      <c r="J81" s="377">
        <v>50</v>
      </c>
      <c r="K81" s="377">
        <v>50</v>
      </c>
      <c r="L81" s="377">
        <v>50</v>
      </c>
      <c r="M81" s="377">
        <v>50</v>
      </c>
      <c r="N81" s="377">
        <v>50</v>
      </c>
      <c r="O81" s="377">
        <v>50</v>
      </c>
      <c r="P81" s="377">
        <v>50</v>
      </c>
      <c r="Q81" s="377">
        <v>50</v>
      </c>
      <c r="R81" s="377">
        <v>50</v>
      </c>
      <c r="S81" s="377">
        <v>50</v>
      </c>
      <c r="T81" s="377">
        <v>50</v>
      </c>
    </row>
    <row r="82" spans="1:20" ht="15" thickBot="1" x14ac:dyDescent="0.35">
      <c r="A82" s="374"/>
      <c r="B82" s="375"/>
      <c r="C82" s="376"/>
      <c r="D82" s="377"/>
      <c r="E82" s="378"/>
      <c r="F82" s="377"/>
      <c r="G82" s="377"/>
      <c r="H82" s="377"/>
      <c r="I82" s="377"/>
      <c r="J82" s="377"/>
      <c r="K82" s="377"/>
      <c r="L82" s="377"/>
      <c r="M82" s="377"/>
      <c r="N82" s="377"/>
      <c r="O82" s="377"/>
      <c r="P82" s="377"/>
      <c r="Q82" s="377"/>
      <c r="R82" s="377"/>
      <c r="S82" s="377"/>
      <c r="T82" s="377"/>
    </row>
    <row r="83" spans="1:20" ht="15" thickBot="1" x14ac:dyDescent="0.35">
      <c r="A83" s="374"/>
      <c r="B83" s="375"/>
      <c r="C83" s="376" t="s">
        <v>21</v>
      </c>
      <c r="D83" s="377">
        <v>25</v>
      </c>
      <c r="E83" s="378" t="s">
        <v>20</v>
      </c>
      <c r="F83" s="377">
        <v>25</v>
      </c>
      <c r="G83" s="377">
        <v>25</v>
      </c>
      <c r="H83" s="377">
        <v>25</v>
      </c>
      <c r="I83" s="377">
        <v>25</v>
      </c>
      <c r="J83" s="377">
        <v>25</v>
      </c>
      <c r="K83" s="377">
        <v>25</v>
      </c>
      <c r="L83" s="377">
        <v>25</v>
      </c>
      <c r="M83" s="377">
        <v>25</v>
      </c>
      <c r="N83" s="377">
        <v>25</v>
      </c>
      <c r="O83" s="377">
        <v>25</v>
      </c>
      <c r="P83" s="377">
        <v>25</v>
      </c>
      <c r="Q83" s="377">
        <v>25</v>
      </c>
      <c r="R83" s="377">
        <v>25</v>
      </c>
      <c r="S83" s="377">
        <v>25</v>
      </c>
      <c r="T83" s="377">
        <v>25</v>
      </c>
    </row>
    <row r="84" spans="1:20" ht="15" thickBot="1" x14ac:dyDescent="0.35">
      <c r="A84" s="374"/>
      <c r="B84" s="375"/>
      <c r="C84" s="376"/>
      <c r="D84" s="377"/>
      <c r="E84" s="378"/>
      <c r="F84" s="377"/>
      <c r="G84" s="377"/>
      <c r="H84" s="377"/>
      <c r="I84" s="377"/>
      <c r="J84" s="377"/>
      <c r="K84" s="377"/>
      <c r="L84" s="377"/>
      <c r="M84" s="377"/>
      <c r="N84" s="377"/>
      <c r="O84" s="377"/>
      <c r="P84" s="377"/>
      <c r="Q84" s="377"/>
      <c r="R84" s="377"/>
      <c r="S84" s="377"/>
      <c r="T84" s="377"/>
    </row>
    <row r="85" spans="1:20" ht="15" thickBot="1" x14ac:dyDescent="0.35">
      <c r="A85" s="374"/>
      <c r="B85" s="375"/>
      <c r="C85" s="376" t="s">
        <v>22</v>
      </c>
      <c r="D85" s="377">
        <v>30</v>
      </c>
      <c r="E85" s="378" t="s">
        <v>20</v>
      </c>
      <c r="F85" s="377">
        <v>30</v>
      </c>
      <c r="G85" s="377">
        <v>30</v>
      </c>
      <c r="H85" s="377">
        <v>30</v>
      </c>
      <c r="I85" s="377">
        <v>30</v>
      </c>
      <c r="J85" s="377">
        <v>30</v>
      </c>
      <c r="K85" s="377">
        <v>30</v>
      </c>
      <c r="L85" s="377">
        <v>30</v>
      </c>
      <c r="M85" s="377">
        <v>30</v>
      </c>
      <c r="N85" s="377">
        <v>30</v>
      </c>
      <c r="O85" s="377">
        <v>30</v>
      </c>
      <c r="P85" s="377">
        <v>30</v>
      </c>
      <c r="Q85" s="377">
        <v>30</v>
      </c>
      <c r="R85" s="377">
        <v>30</v>
      </c>
      <c r="S85" s="377">
        <v>30</v>
      </c>
      <c r="T85" s="377">
        <v>30</v>
      </c>
    </row>
    <row r="86" spans="1:20" ht="6.75" customHeight="1" thickBot="1" x14ac:dyDescent="0.35">
      <c r="A86" s="374"/>
      <c r="B86" s="375"/>
      <c r="C86" s="376"/>
      <c r="D86" s="377"/>
      <c r="E86" s="378"/>
      <c r="F86" s="377"/>
      <c r="G86" s="377"/>
      <c r="H86" s="377"/>
      <c r="I86" s="377"/>
      <c r="J86" s="377"/>
      <c r="K86" s="377"/>
      <c r="L86" s="377"/>
      <c r="M86" s="377"/>
      <c r="N86" s="377"/>
      <c r="O86" s="377"/>
      <c r="P86" s="377"/>
      <c r="Q86" s="377"/>
      <c r="R86" s="377"/>
      <c r="S86" s="377"/>
      <c r="T86" s="377"/>
    </row>
    <row r="87" spans="1:20" ht="15.75" customHeight="1" thickBot="1" x14ac:dyDescent="0.35">
      <c r="A87" s="374"/>
      <c r="B87" s="375" t="s">
        <v>161</v>
      </c>
      <c r="C87" s="163" t="s">
        <v>19</v>
      </c>
      <c r="D87" s="169">
        <v>25</v>
      </c>
      <c r="E87" s="90" t="s">
        <v>20</v>
      </c>
      <c r="F87" s="169">
        <v>25</v>
      </c>
      <c r="G87" s="169">
        <v>25</v>
      </c>
      <c r="H87" s="169">
        <v>25</v>
      </c>
      <c r="I87" s="169">
        <v>25</v>
      </c>
      <c r="J87" s="169">
        <v>25</v>
      </c>
      <c r="K87" s="169">
        <v>25</v>
      </c>
      <c r="L87" s="169">
        <v>25</v>
      </c>
      <c r="M87" s="169">
        <v>25</v>
      </c>
      <c r="N87" s="169">
        <v>25</v>
      </c>
      <c r="O87" s="169">
        <v>25</v>
      </c>
      <c r="P87" s="169">
        <v>25</v>
      </c>
      <c r="Q87" s="169">
        <v>25</v>
      </c>
      <c r="R87" s="169">
        <v>25</v>
      </c>
      <c r="S87" s="169">
        <v>25</v>
      </c>
      <c r="T87" s="169">
        <v>25</v>
      </c>
    </row>
    <row r="88" spans="1:20" ht="15" thickBot="1" x14ac:dyDescent="0.35">
      <c r="A88" s="374"/>
      <c r="B88" s="375"/>
      <c r="C88" s="163" t="s">
        <v>21</v>
      </c>
      <c r="D88" s="169">
        <v>25</v>
      </c>
      <c r="E88" s="168" t="s">
        <v>20</v>
      </c>
      <c r="F88" s="169">
        <v>25</v>
      </c>
      <c r="G88" s="169">
        <v>25</v>
      </c>
      <c r="H88" s="169">
        <v>25</v>
      </c>
      <c r="I88" s="169">
        <v>25</v>
      </c>
      <c r="J88" s="169">
        <v>25</v>
      </c>
      <c r="K88" s="169">
        <v>25</v>
      </c>
      <c r="L88" s="169">
        <v>25</v>
      </c>
      <c r="M88" s="169">
        <v>25</v>
      </c>
      <c r="N88" s="169">
        <v>25</v>
      </c>
      <c r="O88" s="169">
        <v>25</v>
      </c>
      <c r="P88" s="169">
        <v>25</v>
      </c>
      <c r="Q88" s="169">
        <v>25</v>
      </c>
      <c r="R88" s="169">
        <v>25</v>
      </c>
      <c r="S88" s="169">
        <v>25</v>
      </c>
      <c r="T88" s="169">
        <v>25</v>
      </c>
    </row>
    <row r="89" spans="1:20" ht="28.5" customHeight="1" thickBot="1" x14ac:dyDescent="0.35">
      <c r="A89" s="374"/>
      <c r="B89" s="375"/>
      <c r="C89" s="163" t="s">
        <v>22</v>
      </c>
      <c r="D89" s="169">
        <v>25</v>
      </c>
      <c r="E89" s="168" t="s">
        <v>20</v>
      </c>
      <c r="F89" s="169">
        <v>25</v>
      </c>
      <c r="G89" s="169">
        <v>25</v>
      </c>
      <c r="H89" s="169">
        <v>25</v>
      </c>
      <c r="I89" s="169">
        <v>25</v>
      </c>
      <c r="J89" s="169">
        <v>25</v>
      </c>
      <c r="K89" s="169">
        <v>25</v>
      </c>
      <c r="L89" s="169">
        <v>25</v>
      </c>
      <c r="M89" s="169">
        <v>25</v>
      </c>
      <c r="N89" s="169">
        <v>25</v>
      </c>
      <c r="O89" s="169">
        <v>25</v>
      </c>
      <c r="P89" s="169">
        <v>25</v>
      </c>
      <c r="Q89" s="169">
        <v>25</v>
      </c>
      <c r="R89" s="169">
        <v>25</v>
      </c>
      <c r="S89" s="169">
        <v>25</v>
      </c>
      <c r="T89" s="169">
        <v>25</v>
      </c>
    </row>
    <row r="90" spans="1:20" ht="30.75" customHeight="1" thickBot="1" x14ac:dyDescent="0.35">
      <c r="A90" s="374"/>
      <c r="B90" s="375" t="s">
        <v>52</v>
      </c>
      <c r="C90" s="449"/>
      <c r="D90" s="170" t="s">
        <v>150</v>
      </c>
      <c r="E90" s="168" t="s">
        <v>38</v>
      </c>
      <c r="F90" s="170">
        <v>200</v>
      </c>
      <c r="G90" s="170">
        <v>200</v>
      </c>
      <c r="H90" s="170">
        <v>200</v>
      </c>
      <c r="I90" s="170">
        <v>200</v>
      </c>
      <c r="J90" s="170">
        <v>800</v>
      </c>
      <c r="K90" s="170">
        <v>200</v>
      </c>
      <c r="L90" s="170">
        <v>200</v>
      </c>
      <c r="M90" s="170">
        <v>200</v>
      </c>
      <c r="N90" s="170">
        <v>200</v>
      </c>
      <c r="O90" s="170">
        <v>800</v>
      </c>
      <c r="P90" s="170">
        <v>200</v>
      </c>
      <c r="Q90" s="170">
        <v>200</v>
      </c>
      <c r="R90" s="170">
        <v>200</v>
      </c>
      <c r="S90" s="170">
        <v>200</v>
      </c>
      <c r="T90" s="170">
        <v>800</v>
      </c>
    </row>
    <row r="91" spans="1:20" ht="15" thickBot="1" x14ac:dyDescent="0.35">
      <c r="A91" s="374"/>
      <c r="B91" s="375" t="s">
        <v>53</v>
      </c>
      <c r="C91" s="376" t="s">
        <v>19</v>
      </c>
      <c r="D91" s="377">
        <v>50</v>
      </c>
      <c r="E91" s="378" t="s">
        <v>20</v>
      </c>
      <c r="F91" s="377">
        <v>50</v>
      </c>
      <c r="G91" s="377">
        <v>50</v>
      </c>
      <c r="H91" s="377">
        <v>50</v>
      </c>
      <c r="I91" s="377">
        <v>50</v>
      </c>
      <c r="J91" s="377">
        <v>50</v>
      </c>
      <c r="K91" s="377">
        <v>50</v>
      </c>
      <c r="L91" s="377">
        <v>50</v>
      </c>
      <c r="M91" s="377">
        <v>50</v>
      </c>
      <c r="N91" s="377">
        <v>50</v>
      </c>
      <c r="O91" s="377">
        <v>50</v>
      </c>
      <c r="P91" s="377">
        <v>50</v>
      </c>
      <c r="Q91" s="377">
        <v>50</v>
      </c>
      <c r="R91" s="377">
        <v>50</v>
      </c>
      <c r="S91" s="377">
        <v>50</v>
      </c>
      <c r="T91" s="377">
        <v>50</v>
      </c>
    </row>
    <row r="92" spans="1:20" ht="15" thickBot="1" x14ac:dyDescent="0.35">
      <c r="A92" s="374"/>
      <c r="B92" s="375"/>
      <c r="C92" s="376"/>
      <c r="D92" s="377"/>
      <c r="E92" s="378"/>
      <c r="F92" s="377"/>
      <c r="G92" s="377"/>
      <c r="H92" s="377"/>
      <c r="I92" s="377"/>
      <c r="J92" s="377"/>
      <c r="K92" s="377"/>
      <c r="L92" s="377"/>
      <c r="M92" s="377"/>
      <c r="N92" s="377"/>
      <c r="O92" s="377"/>
      <c r="P92" s="377"/>
      <c r="Q92" s="377"/>
      <c r="R92" s="377"/>
      <c r="S92" s="377"/>
      <c r="T92" s="377"/>
    </row>
    <row r="93" spans="1:20" ht="15" thickBot="1" x14ac:dyDescent="0.35">
      <c r="A93" s="374"/>
      <c r="B93" s="375"/>
      <c r="C93" s="376" t="s">
        <v>21</v>
      </c>
      <c r="D93" s="377">
        <v>25</v>
      </c>
      <c r="E93" s="378" t="s">
        <v>20</v>
      </c>
      <c r="F93" s="377">
        <v>25</v>
      </c>
      <c r="G93" s="377">
        <v>25</v>
      </c>
      <c r="H93" s="377">
        <v>25</v>
      </c>
      <c r="I93" s="377">
        <v>25</v>
      </c>
      <c r="J93" s="377">
        <v>25</v>
      </c>
      <c r="K93" s="377">
        <v>25</v>
      </c>
      <c r="L93" s="377">
        <v>25</v>
      </c>
      <c r="M93" s="377">
        <v>25</v>
      </c>
      <c r="N93" s="377">
        <v>25</v>
      </c>
      <c r="O93" s="377">
        <v>25</v>
      </c>
      <c r="P93" s="377">
        <v>25</v>
      </c>
      <c r="Q93" s="377">
        <v>25</v>
      </c>
      <c r="R93" s="377">
        <v>25</v>
      </c>
      <c r="S93" s="377">
        <v>25</v>
      </c>
      <c r="T93" s="377">
        <v>25</v>
      </c>
    </row>
    <row r="94" spans="1:20" ht="15" thickBot="1" x14ac:dyDescent="0.35">
      <c r="A94" s="374"/>
      <c r="B94" s="375"/>
      <c r="C94" s="376"/>
      <c r="D94" s="377"/>
      <c r="E94" s="378"/>
      <c r="F94" s="377"/>
      <c r="G94" s="377"/>
      <c r="H94" s="377"/>
      <c r="I94" s="377"/>
      <c r="J94" s="377"/>
      <c r="K94" s="377"/>
      <c r="L94" s="377"/>
      <c r="M94" s="377"/>
      <c r="N94" s="377"/>
      <c r="O94" s="377"/>
      <c r="P94" s="377"/>
      <c r="Q94" s="377"/>
      <c r="R94" s="377"/>
      <c r="S94" s="377"/>
      <c r="T94" s="377"/>
    </row>
    <row r="95" spans="1:20" ht="15" thickBot="1" x14ac:dyDescent="0.35">
      <c r="A95" s="374"/>
      <c r="B95" s="375"/>
      <c r="C95" s="376" t="s">
        <v>22</v>
      </c>
      <c r="D95" s="377">
        <v>30</v>
      </c>
      <c r="E95" s="378" t="s">
        <v>20</v>
      </c>
      <c r="F95" s="377">
        <v>30</v>
      </c>
      <c r="G95" s="377">
        <v>30</v>
      </c>
      <c r="H95" s="377">
        <v>30</v>
      </c>
      <c r="I95" s="377">
        <v>30</v>
      </c>
      <c r="J95" s="377">
        <v>30</v>
      </c>
      <c r="K95" s="377">
        <v>30</v>
      </c>
      <c r="L95" s="377">
        <v>30</v>
      </c>
      <c r="M95" s="377">
        <v>30</v>
      </c>
      <c r="N95" s="377">
        <v>30</v>
      </c>
      <c r="O95" s="377">
        <v>30</v>
      </c>
      <c r="P95" s="377">
        <v>30</v>
      </c>
      <c r="Q95" s="377">
        <v>30</v>
      </c>
      <c r="R95" s="377">
        <v>30</v>
      </c>
      <c r="S95" s="377">
        <v>30</v>
      </c>
      <c r="T95" s="377">
        <v>30</v>
      </c>
    </row>
    <row r="96" spans="1:20" ht="15" thickBot="1" x14ac:dyDescent="0.35">
      <c r="A96" s="374"/>
      <c r="B96" s="375"/>
      <c r="C96" s="376"/>
      <c r="D96" s="377"/>
      <c r="E96" s="378"/>
      <c r="F96" s="377"/>
      <c r="G96" s="377"/>
      <c r="H96" s="377"/>
      <c r="I96" s="377"/>
      <c r="J96" s="377"/>
      <c r="K96" s="377"/>
      <c r="L96" s="377"/>
      <c r="M96" s="377"/>
      <c r="N96" s="377"/>
      <c r="O96" s="377"/>
      <c r="P96" s="377"/>
      <c r="Q96" s="377"/>
      <c r="R96" s="377"/>
      <c r="S96" s="377"/>
      <c r="T96" s="377"/>
    </row>
    <row r="97" spans="1:20" ht="15.75" customHeight="1" thickBot="1" x14ac:dyDescent="0.35">
      <c r="A97" s="374"/>
      <c r="B97" s="375" t="s">
        <v>156</v>
      </c>
      <c r="C97" s="163" t="s">
        <v>19</v>
      </c>
      <c r="D97" s="169">
        <v>25</v>
      </c>
      <c r="E97" s="90" t="s">
        <v>20</v>
      </c>
      <c r="F97" s="169">
        <v>25</v>
      </c>
      <c r="G97" s="169">
        <v>25</v>
      </c>
      <c r="H97" s="169">
        <v>25</v>
      </c>
      <c r="I97" s="169">
        <v>25</v>
      </c>
      <c r="J97" s="169">
        <v>25</v>
      </c>
      <c r="K97" s="169">
        <v>25</v>
      </c>
      <c r="L97" s="169">
        <v>25</v>
      </c>
      <c r="M97" s="169">
        <v>25</v>
      </c>
      <c r="N97" s="169">
        <v>25</v>
      </c>
      <c r="O97" s="169">
        <v>25</v>
      </c>
      <c r="P97" s="169">
        <v>25</v>
      </c>
      <c r="Q97" s="169">
        <v>25</v>
      </c>
      <c r="R97" s="169">
        <v>25</v>
      </c>
      <c r="S97" s="169">
        <v>25</v>
      </c>
      <c r="T97" s="169">
        <v>25</v>
      </c>
    </row>
    <row r="98" spans="1:20" ht="15" thickBot="1" x14ac:dyDescent="0.35">
      <c r="A98" s="374"/>
      <c r="B98" s="375"/>
      <c r="C98" s="163" t="s">
        <v>21</v>
      </c>
      <c r="D98" s="169">
        <v>25</v>
      </c>
      <c r="E98" s="168" t="s">
        <v>20</v>
      </c>
      <c r="F98" s="169">
        <v>25</v>
      </c>
      <c r="G98" s="169">
        <v>25</v>
      </c>
      <c r="H98" s="169">
        <v>25</v>
      </c>
      <c r="I98" s="169">
        <v>25</v>
      </c>
      <c r="J98" s="169">
        <v>25</v>
      </c>
      <c r="K98" s="169">
        <v>25</v>
      </c>
      <c r="L98" s="169">
        <v>25</v>
      </c>
      <c r="M98" s="169">
        <v>25</v>
      </c>
      <c r="N98" s="169">
        <v>25</v>
      </c>
      <c r="O98" s="169">
        <v>25</v>
      </c>
      <c r="P98" s="169">
        <v>25</v>
      </c>
      <c r="Q98" s="169">
        <v>25</v>
      </c>
      <c r="R98" s="169">
        <v>25</v>
      </c>
      <c r="S98" s="169">
        <v>25</v>
      </c>
      <c r="T98" s="169">
        <v>25</v>
      </c>
    </row>
    <row r="99" spans="1:20" ht="15" thickBot="1" x14ac:dyDescent="0.35">
      <c r="A99" s="374"/>
      <c r="B99" s="375"/>
      <c r="C99" s="163" t="s">
        <v>22</v>
      </c>
      <c r="D99" s="169">
        <v>25</v>
      </c>
      <c r="E99" s="168" t="s">
        <v>20</v>
      </c>
      <c r="F99" s="169">
        <v>25</v>
      </c>
      <c r="G99" s="169">
        <v>25</v>
      </c>
      <c r="H99" s="169">
        <v>25</v>
      </c>
      <c r="I99" s="169">
        <v>25</v>
      </c>
      <c r="J99" s="169">
        <v>25</v>
      </c>
      <c r="K99" s="169">
        <v>25</v>
      </c>
      <c r="L99" s="169">
        <v>25</v>
      </c>
      <c r="M99" s="169">
        <v>25</v>
      </c>
      <c r="N99" s="169">
        <v>25</v>
      </c>
      <c r="O99" s="169">
        <v>25</v>
      </c>
      <c r="P99" s="169">
        <v>25</v>
      </c>
      <c r="Q99" s="169">
        <v>25</v>
      </c>
      <c r="R99" s="169">
        <v>25</v>
      </c>
      <c r="S99" s="169">
        <v>25</v>
      </c>
      <c r="T99" s="169">
        <v>25</v>
      </c>
    </row>
    <row r="100" spans="1:20" ht="15" thickBot="1" x14ac:dyDescent="0.35">
      <c r="A100" s="83" t="s">
        <v>54</v>
      </c>
      <c r="B100" s="386" t="s">
        <v>55</v>
      </c>
      <c r="C100" s="386"/>
      <c r="D100" s="386"/>
      <c r="E100" s="386"/>
      <c r="F100" s="386"/>
      <c r="G100" s="386"/>
      <c r="H100" s="386"/>
      <c r="I100" s="386"/>
      <c r="J100" s="386"/>
      <c r="K100" s="386"/>
      <c r="L100" s="386"/>
      <c r="M100" s="386"/>
      <c r="N100" s="386"/>
      <c r="O100" s="386"/>
      <c r="P100" s="386"/>
      <c r="Q100" s="386"/>
      <c r="R100" s="386"/>
      <c r="S100" s="386"/>
      <c r="T100" s="415"/>
    </row>
    <row r="101" spans="1:20" ht="15" thickBot="1" x14ac:dyDescent="0.35">
      <c r="A101" s="416"/>
      <c r="B101" s="386" t="s">
        <v>56</v>
      </c>
      <c r="C101" s="386"/>
      <c r="D101" s="178">
        <v>100</v>
      </c>
      <c r="E101" s="168" t="s">
        <v>38</v>
      </c>
      <c r="F101" s="178">
        <v>100</v>
      </c>
      <c r="G101" s="178">
        <v>100</v>
      </c>
      <c r="H101" s="178">
        <v>100</v>
      </c>
      <c r="I101" s="178">
        <v>100</v>
      </c>
      <c r="J101" s="61">
        <f>(F101+G101+H101+I101)</f>
        <v>400</v>
      </c>
      <c r="K101" s="178">
        <v>100</v>
      </c>
      <c r="L101" s="178">
        <v>100</v>
      </c>
      <c r="M101" s="178">
        <v>100</v>
      </c>
      <c r="N101" s="178">
        <v>100</v>
      </c>
      <c r="O101" s="61">
        <f>(K101+L101+M101+N101)</f>
        <v>400</v>
      </c>
      <c r="P101" s="178">
        <v>100</v>
      </c>
      <c r="Q101" s="178">
        <v>100</v>
      </c>
      <c r="R101" s="178">
        <v>100</v>
      </c>
      <c r="S101" s="178">
        <v>100</v>
      </c>
      <c r="T101" s="61">
        <f>(P101+Q101+R101+S101)</f>
        <v>400</v>
      </c>
    </row>
    <row r="102" spans="1:20" ht="22.5" customHeight="1" thickBot="1" x14ac:dyDescent="0.35">
      <c r="A102" s="416"/>
      <c r="B102" s="456" t="s">
        <v>155</v>
      </c>
      <c r="C102" s="457"/>
      <c r="D102" s="171">
        <v>33.299999999999997</v>
      </c>
      <c r="E102" s="168" t="s">
        <v>20</v>
      </c>
      <c r="F102" s="171">
        <v>33.299999999999997</v>
      </c>
      <c r="G102" s="171">
        <v>33.299999999999997</v>
      </c>
      <c r="H102" s="171">
        <v>33.299999999999997</v>
      </c>
      <c r="I102" s="171">
        <v>33.299999999999997</v>
      </c>
      <c r="J102" s="171">
        <v>33.299999999999997</v>
      </c>
      <c r="K102" s="171">
        <v>33.299999999999997</v>
      </c>
      <c r="L102" s="171">
        <v>33.299999999999997</v>
      </c>
      <c r="M102" s="171">
        <v>33.299999999999997</v>
      </c>
      <c r="N102" s="171">
        <v>33.299999999999997</v>
      </c>
      <c r="O102" s="171">
        <v>33.299999999999997</v>
      </c>
      <c r="P102" s="171">
        <v>33.299999999999997</v>
      </c>
      <c r="Q102" s="171">
        <v>33.299999999999997</v>
      </c>
      <c r="R102" s="171">
        <v>33.299999999999997</v>
      </c>
      <c r="S102" s="171">
        <v>33.299999999999997</v>
      </c>
      <c r="T102" s="171">
        <v>33.299999999999997</v>
      </c>
    </row>
    <row r="103" spans="1:20" ht="15.75" customHeight="1" thickBot="1" x14ac:dyDescent="0.35">
      <c r="A103" s="416"/>
      <c r="B103" s="417" t="s">
        <v>177</v>
      </c>
      <c r="C103" s="376" t="s">
        <v>19</v>
      </c>
      <c r="D103" s="377">
        <v>50</v>
      </c>
      <c r="E103" s="378" t="s">
        <v>20</v>
      </c>
      <c r="F103" s="377">
        <v>50</v>
      </c>
      <c r="G103" s="377">
        <v>50</v>
      </c>
      <c r="H103" s="377">
        <v>50</v>
      </c>
      <c r="I103" s="377">
        <v>50</v>
      </c>
      <c r="J103" s="377">
        <v>50</v>
      </c>
      <c r="K103" s="377">
        <v>50</v>
      </c>
      <c r="L103" s="377">
        <v>50</v>
      </c>
      <c r="M103" s="377">
        <v>50</v>
      </c>
      <c r="N103" s="377">
        <v>50</v>
      </c>
      <c r="O103" s="377">
        <v>50</v>
      </c>
      <c r="P103" s="377">
        <v>50</v>
      </c>
      <c r="Q103" s="377">
        <v>50</v>
      </c>
      <c r="R103" s="377">
        <v>50</v>
      </c>
      <c r="S103" s="377">
        <v>50</v>
      </c>
      <c r="T103" s="377">
        <v>50</v>
      </c>
    </row>
    <row r="104" spans="1:20" ht="15" thickBot="1" x14ac:dyDescent="0.35">
      <c r="A104" s="416"/>
      <c r="B104" s="417"/>
      <c r="C104" s="376"/>
      <c r="D104" s="377"/>
      <c r="E104" s="378"/>
      <c r="F104" s="377"/>
      <c r="G104" s="377"/>
      <c r="H104" s="377"/>
      <c r="I104" s="377"/>
      <c r="J104" s="377"/>
      <c r="K104" s="377"/>
      <c r="L104" s="377"/>
      <c r="M104" s="377"/>
      <c r="N104" s="377"/>
      <c r="O104" s="377"/>
      <c r="P104" s="377"/>
      <c r="Q104" s="377"/>
      <c r="R104" s="377"/>
      <c r="S104" s="377"/>
      <c r="T104" s="377"/>
    </row>
    <row r="105" spans="1:20" ht="15" thickBot="1" x14ac:dyDescent="0.35">
      <c r="A105" s="416"/>
      <c r="B105" s="417"/>
      <c r="C105" s="376" t="s">
        <v>21</v>
      </c>
      <c r="D105" s="377">
        <v>25</v>
      </c>
      <c r="E105" s="378" t="s">
        <v>20</v>
      </c>
      <c r="F105" s="377">
        <v>25</v>
      </c>
      <c r="G105" s="377">
        <v>25</v>
      </c>
      <c r="H105" s="377">
        <v>25</v>
      </c>
      <c r="I105" s="377">
        <v>25</v>
      </c>
      <c r="J105" s="377">
        <v>25</v>
      </c>
      <c r="K105" s="377">
        <v>25</v>
      </c>
      <c r="L105" s="377">
        <v>25</v>
      </c>
      <c r="M105" s="377">
        <v>25</v>
      </c>
      <c r="N105" s="377">
        <v>25</v>
      </c>
      <c r="O105" s="377">
        <v>25</v>
      </c>
      <c r="P105" s="377">
        <v>25</v>
      </c>
      <c r="Q105" s="377">
        <v>25</v>
      </c>
      <c r="R105" s="377">
        <v>25</v>
      </c>
      <c r="S105" s="377">
        <v>25</v>
      </c>
      <c r="T105" s="377">
        <v>25</v>
      </c>
    </row>
    <row r="106" spans="1:20" ht="15" thickBot="1" x14ac:dyDescent="0.35">
      <c r="A106" s="416"/>
      <c r="B106" s="417"/>
      <c r="C106" s="376"/>
      <c r="D106" s="377"/>
      <c r="E106" s="378"/>
      <c r="F106" s="377"/>
      <c r="G106" s="377"/>
      <c r="H106" s="377"/>
      <c r="I106" s="377"/>
      <c r="J106" s="377"/>
      <c r="K106" s="377"/>
      <c r="L106" s="377"/>
      <c r="M106" s="377"/>
      <c r="N106" s="377"/>
      <c r="O106" s="377"/>
      <c r="P106" s="377"/>
      <c r="Q106" s="377"/>
      <c r="R106" s="377"/>
      <c r="S106" s="377"/>
      <c r="T106" s="377"/>
    </row>
    <row r="107" spans="1:20" ht="15" thickBot="1" x14ac:dyDescent="0.35">
      <c r="A107" s="416"/>
      <c r="B107" s="417"/>
      <c r="C107" s="376" t="s">
        <v>22</v>
      </c>
      <c r="D107" s="377">
        <v>30</v>
      </c>
      <c r="E107" s="378" t="s">
        <v>20</v>
      </c>
      <c r="F107" s="377">
        <v>30</v>
      </c>
      <c r="G107" s="377">
        <v>30</v>
      </c>
      <c r="H107" s="377">
        <v>30</v>
      </c>
      <c r="I107" s="377">
        <v>30</v>
      </c>
      <c r="J107" s="377">
        <v>30</v>
      </c>
      <c r="K107" s="377">
        <v>30</v>
      </c>
      <c r="L107" s="377">
        <v>30</v>
      </c>
      <c r="M107" s="377">
        <v>30</v>
      </c>
      <c r="N107" s="377">
        <v>30</v>
      </c>
      <c r="O107" s="377">
        <v>30</v>
      </c>
      <c r="P107" s="377">
        <v>30</v>
      </c>
      <c r="Q107" s="377">
        <v>30</v>
      </c>
      <c r="R107" s="377">
        <v>30</v>
      </c>
      <c r="S107" s="377">
        <v>30</v>
      </c>
      <c r="T107" s="377">
        <v>30</v>
      </c>
    </row>
    <row r="108" spans="1:20" ht="15" thickBot="1" x14ac:dyDescent="0.35">
      <c r="A108" s="416"/>
      <c r="B108" s="417"/>
      <c r="C108" s="376"/>
      <c r="D108" s="377"/>
      <c r="E108" s="378"/>
      <c r="F108" s="377"/>
      <c r="G108" s="377"/>
      <c r="H108" s="377"/>
      <c r="I108" s="377"/>
      <c r="J108" s="377"/>
      <c r="K108" s="377"/>
      <c r="L108" s="377"/>
      <c r="M108" s="377"/>
      <c r="N108" s="377"/>
      <c r="O108" s="377"/>
      <c r="P108" s="377"/>
      <c r="Q108" s="377"/>
      <c r="R108" s="377"/>
      <c r="S108" s="377"/>
      <c r="T108" s="377"/>
    </row>
    <row r="109" spans="1:20" ht="15" thickBot="1" x14ac:dyDescent="0.35">
      <c r="A109" s="416"/>
      <c r="B109" s="375" t="s">
        <v>58</v>
      </c>
      <c r="C109" s="376" t="s">
        <v>19</v>
      </c>
      <c r="D109" s="377">
        <v>10</v>
      </c>
      <c r="E109" s="378" t="s">
        <v>20</v>
      </c>
      <c r="F109" s="377">
        <v>10</v>
      </c>
      <c r="G109" s="377">
        <v>10</v>
      </c>
      <c r="H109" s="377">
        <v>10</v>
      </c>
      <c r="I109" s="377">
        <v>10</v>
      </c>
      <c r="J109" s="377">
        <v>10</v>
      </c>
      <c r="K109" s="377">
        <v>10</v>
      </c>
      <c r="L109" s="377">
        <v>10</v>
      </c>
      <c r="M109" s="377">
        <v>10</v>
      </c>
      <c r="N109" s="377">
        <v>10</v>
      </c>
      <c r="O109" s="377">
        <v>10</v>
      </c>
      <c r="P109" s="377">
        <v>10</v>
      </c>
      <c r="Q109" s="377">
        <v>10</v>
      </c>
      <c r="R109" s="377">
        <v>10</v>
      </c>
      <c r="S109" s="377">
        <v>10</v>
      </c>
      <c r="T109" s="377">
        <v>10</v>
      </c>
    </row>
    <row r="110" spans="1:20" ht="9.75" customHeight="1" thickBot="1" x14ac:dyDescent="0.35">
      <c r="A110" s="416"/>
      <c r="B110" s="375"/>
      <c r="C110" s="376"/>
      <c r="D110" s="377"/>
      <c r="E110" s="378"/>
      <c r="F110" s="377"/>
      <c r="G110" s="377"/>
      <c r="H110" s="377"/>
      <c r="I110" s="377"/>
      <c r="J110" s="377"/>
      <c r="K110" s="377"/>
      <c r="L110" s="377"/>
      <c r="M110" s="377"/>
      <c r="N110" s="377"/>
      <c r="O110" s="377"/>
      <c r="P110" s="377"/>
      <c r="Q110" s="377"/>
      <c r="R110" s="377"/>
      <c r="S110" s="377"/>
      <c r="T110" s="377"/>
    </row>
    <row r="111" spans="1:20" ht="15" thickBot="1" x14ac:dyDescent="0.35">
      <c r="A111" s="416"/>
      <c r="B111" s="375"/>
      <c r="C111" s="376" t="s">
        <v>21</v>
      </c>
      <c r="D111" s="377">
        <v>10</v>
      </c>
      <c r="E111" s="378" t="s">
        <v>20</v>
      </c>
      <c r="F111" s="377">
        <v>10</v>
      </c>
      <c r="G111" s="377">
        <v>10</v>
      </c>
      <c r="H111" s="377">
        <v>10</v>
      </c>
      <c r="I111" s="377">
        <v>10</v>
      </c>
      <c r="J111" s="377">
        <v>10</v>
      </c>
      <c r="K111" s="377">
        <v>10</v>
      </c>
      <c r="L111" s="377">
        <v>10</v>
      </c>
      <c r="M111" s="377">
        <v>10</v>
      </c>
      <c r="N111" s="377">
        <v>10</v>
      </c>
      <c r="O111" s="377">
        <v>10</v>
      </c>
      <c r="P111" s="377">
        <v>10</v>
      </c>
      <c r="Q111" s="377">
        <v>10</v>
      </c>
      <c r="R111" s="377">
        <v>10</v>
      </c>
      <c r="S111" s="377">
        <v>10</v>
      </c>
      <c r="T111" s="377">
        <v>10</v>
      </c>
    </row>
    <row r="112" spans="1:20" ht="15" thickBot="1" x14ac:dyDescent="0.35">
      <c r="A112" s="416"/>
      <c r="B112" s="375"/>
      <c r="C112" s="376"/>
      <c r="D112" s="377"/>
      <c r="E112" s="378"/>
      <c r="F112" s="377"/>
      <c r="G112" s="377"/>
      <c r="H112" s="377"/>
      <c r="I112" s="377"/>
      <c r="J112" s="377"/>
      <c r="K112" s="377"/>
      <c r="L112" s="377"/>
      <c r="M112" s="377"/>
      <c r="N112" s="377"/>
      <c r="O112" s="377"/>
      <c r="P112" s="377"/>
      <c r="Q112" s="377"/>
      <c r="R112" s="377"/>
      <c r="S112" s="377"/>
      <c r="T112" s="377"/>
    </row>
    <row r="113" spans="1:20" ht="15" thickBot="1" x14ac:dyDescent="0.35">
      <c r="A113" s="416"/>
      <c r="B113" s="375"/>
      <c r="C113" s="376" t="s">
        <v>22</v>
      </c>
      <c r="D113" s="377">
        <v>10</v>
      </c>
      <c r="E113" s="378" t="s">
        <v>20</v>
      </c>
      <c r="F113" s="377">
        <v>10</v>
      </c>
      <c r="G113" s="377">
        <v>10</v>
      </c>
      <c r="H113" s="377">
        <v>10</v>
      </c>
      <c r="I113" s="377">
        <v>10</v>
      </c>
      <c r="J113" s="377">
        <v>10</v>
      </c>
      <c r="K113" s="377">
        <v>10</v>
      </c>
      <c r="L113" s="377">
        <v>10</v>
      </c>
      <c r="M113" s="377">
        <v>10</v>
      </c>
      <c r="N113" s="377">
        <v>10</v>
      </c>
      <c r="O113" s="377">
        <v>10</v>
      </c>
      <c r="P113" s="377">
        <v>10</v>
      </c>
      <c r="Q113" s="377">
        <v>10</v>
      </c>
      <c r="R113" s="377">
        <v>10</v>
      </c>
      <c r="S113" s="377">
        <v>10</v>
      </c>
      <c r="T113" s="377">
        <v>10</v>
      </c>
    </row>
    <row r="114" spans="1:20" ht="15" thickBot="1" x14ac:dyDescent="0.35">
      <c r="A114" s="416"/>
      <c r="B114" s="375"/>
      <c r="C114" s="376"/>
      <c r="D114" s="377"/>
      <c r="E114" s="378"/>
      <c r="F114" s="377"/>
      <c r="G114" s="377"/>
      <c r="H114" s="377"/>
      <c r="I114" s="377"/>
      <c r="J114" s="377"/>
      <c r="K114" s="377"/>
      <c r="L114" s="377"/>
      <c r="M114" s="377"/>
      <c r="N114" s="377"/>
      <c r="O114" s="377"/>
      <c r="P114" s="377"/>
      <c r="Q114" s="377"/>
      <c r="R114" s="377"/>
      <c r="S114" s="377"/>
      <c r="T114" s="377"/>
    </row>
    <row r="115" spans="1:20" ht="15" thickBot="1" x14ac:dyDescent="0.35">
      <c r="A115" s="83" t="s">
        <v>59</v>
      </c>
      <c r="B115" s="375" t="s">
        <v>60</v>
      </c>
      <c r="C115" s="375"/>
      <c r="D115" s="375"/>
      <c r="E115" s="375"/>
      <c r="F115" s="375"/>
      <c r="G115" s="375"/>
      <c r="H115" s="375"/>
      <c r="I115" s="375"/>
      <c r="J115" s="375"/>
      <c r="K115" s="375"/>
      <c r="L115" s="375"/>
      <c r="M115" s="375"/>
      <c r="N115" s="375"/>
      <c r="O115" s="375"/>
      <c r="P115" s="375"/>
      <c r="Q115" s="375"/>
      <c r="R115" s="375"/>
      <c r="S115" s="375"/>
      <c r="T115" s="418"/>
    </row>
    <row r="116" spans="1:20" ht="15" thickBot="1" x14ac:dyDescent="0.35">
      <c r="A116" s="374"/>
      <c r="B116" s="375" t="s">
        <v>61</v>
      </c>
      <c r="C116" s="419" t="s">
        <v>62</v>
      </c>
      <c r="D116" s="393">
        <v>0.1</v>
      </c>
      <c r="E116" s="393" t="s">
        <v>20</v>
      </c>
      <c r="F116" s="393">
        <v>0.1</v>
      </c>
      <c r="G116" s="393">
        <v>0.1</v>
      </c>
      <c r="H116" s="393">
        <v>0.1</v>
      </c>
      <c r="I116" s="393">
        <v>0.1</v>
      </c>
      <c r="J116" s="393">
        <v>0.1</v>
      </c>
      <c r="K116" s="393">
        <v>0.1</v>
      </c>
      <c r="L116" s="393">
        <v>0.1</v>
      </c>
      <c r="M116" s="393">
        <v>0.1</v>
      </c>
      <c r="N116" s="393">
        <v>0.1</v>
      </c>
      <c r="O116" s="393">
        <v>0.1</v>
      </c>
      <c r="P116" s="393">
        <v>0.1</v>
      </c>
      <c r="Q116" s="393">
        <v>0.1</v>
      </c>
      <c r="R116" s="393">
        <v>0.1</v>
      </c>
      <c r="S116" s="393">
        <v>0.1</v>
      </c>
      <c r="T116" s="393">
        <v>0.1</v>
      </c>
    </row>
    <row r="117" spans="1:20" ht="15" thickBot="1" x14ac:dyDescent="0.35">
      <c r="A117" s="374"/>
      <c r="B117" s="375"/>
      <c r="C117" s="419"/>
      <c r="D117" s="393"/>
      <c r="E117" s="393"/>
      <c r="F117" s="393"/>
      <c r="G117" s="393"/>
      <c r="H117" s="393"/>
      <c r="I117" s="393"/>
      <c r="J117" s="393"/>
      <c r="K117" s="393"/>
      <c r="L117" s="393"/>
      <c r="M117" s="393"/>
      <c r="N117" s="393"/>
      <c r="O117" s="393"/>
      <c r="P117" s="393"/>
      <c r="Q117" s="393"/>
      <c r="R117" s="393"/>
      <c r="S117" s="393"/>
      <c r="T117" s="393"/>
    </row>
    <row r="118" spans="1:20" ht="15" thickBot="1" x14ac:dyDescent="0.35">
      <c r="A118" s="374"/>
      <c r="B118" s="375"/>
      <c r="C118" s="419" t="s">
        <v>21</v>
      </c>
      <c r="D118" s="393">
        <v>0</v>
      </c>
      <c r="E118" s="420" t="s">
        <v>20</v>
      </c>
      <c r="F118" s="393">
        <v>0</v>
      </c>
      <c r="G118" s="393">
        <v>0</v>
      </c>
      <c r="H118" s="393">
        <v>0</v>
      </c>
      <c r="I118" s="393">
        <v>0</v>
      </c>
      <c r="J118" s="393">
        <v>0</v>
      </c>
      <c r="K118" s="393">
        <v>0</v>
      </c>
      <c r="L118" s="393">
        <v>0</v>
      </c>
      <c r="M118" s="393">
        <v>0</v>
      </c>
      <c r="N118" s="393">
        <v>0</v>
      </c>
      <c r="O118" s="393">
        <v>0</v>
      </c>
      <c r="P118" s="393">
        <v>0</v>
      </c>
      <c r="Q118" s="393">
        <v>0</v>
      </c>
      <c r="R118" s="393">
        <v>0</v>
      </c>
      <c r="S118" s="393">
        <v>0</v>
      </c>
      <c r="T118" s="393">
        <v>0</v>
      </c>
    </row>
    <row r="119" spans="1:20" ht="15" thickBot="1" x14ac:dyDescent="0.35">
      <c r="A119" s="374"/>
      <c r="B119" s="375"/>
      <c r="C119" s="419"/>
      <c r="D119" s="393"/>
      <c r="E119" s="420"/>
      <c r="F119" s="393"/>
      <c r="G119" s="393"/>
      <c r="H119" s="393"/>
      <c r="I119" s="393"/>
      <c r="J119" s="393"/>
      <c r="K119" s="393"/>
      <c r="L119" s="393"/>
      <c r="M119" s="393"/>
      <c r="N119" s="393"/>
      <c r="O119" s="393"/>
      <c r="P119" s="393"/>
      <c r="Q119" s="393"/>
      <c r="R119" s="393"/>
      <c r="S119" s="393"/>
      <c r="T119" s="393"/>
    </row>
    <row r="120" spans="1:20" ht="15" thickBot="1" x14ac:dyDescent="0.35">
      <c r="A120" s="374"/>
      <c r="B120" s="375"/>
      <c r="C120" s="419" t="s">
        <v>22</v>
      </c>
      <c r="D120" s="393">
        <v>0.1</v>
      </c>
      <c r="E120" s="393" t="s">
        <v>20</v>
      </c>
      <c r="F120" s="393">
        <v>0.1</v>
      </c>
      <c r="G120" s="393">
        <v>0.1</v>
      </c>
      <c r="H120" s="393">
        <v>0.1</v>
      </c>
      <c r="I120" s="393">
        <v>0.1</v>
      </c>
      <c r="J120" s="393">
        <v>0.1</v>
      </c>
      <c r="K120" s="393">
        <v>0.1</v>
      </c>
      <c r="L120" s="393">
        <v>0.1</v>
      </c>
      <c r="M120" s="393">
        <v>0.1</v>
      </c>
      <c r="N120" s="393">
        <v>0.1</v>
      </c>
      <c r="O120" s="393">
        <v>0.1</v>
      </c>
      <c r="P120" s="393">
        <v>0.1</v>
      </c>
      <c r="Q120" s="393">
        <v>0.1</v>
      </c>
      <c r="R120" s="393">
        <v>0.1</v>
      </c>
      <c r="S120" s="393">
        <v>0.1</v>
      </c>
      <c r="T120" s="393">
        <v>0.1</v>
      </c>
    </row>
    <row r="121" spans="1:20" ht="15" thickBot="1" x14ac:dyDescent="0.35">
      <c r="A121" s="374"/>
      <c r="B121" s="375"/>
      <c r="C121" s="419"/>
      <c r="D121" s="393"/>
      <c r="E121" s="393"/>
      <c r="F121" s="393"/>
      <c r="G121" s="393"/>
      <c r="H121" s="393"/>
      <c r="I121" s="393"/>
      <c r="J121" s="393"/>
      <c r="K121" s="393"/>
      <c r="L121" s="393"/>
      <c r="M121" s="393"/>
      <c r="N121" s="393"/>
      <c r="O121" s="393"/>
      <c r="P121" s="393"/>
      <c r="Q121" s="393"/>
      <c r="R121" s="393"/>
      <c r="S121" s="393"/>
      <c r="T121" s="393"/>
    </row>
    <row r="122" spans="1:20" ht="15" thickBot="1" x14ac:dyDescent="0.35">
      <c r="A122" s="374"/>
      <c r="B122" s="375" t="s">
        <v>63</v>
      </c>
      <c r="C122" s="376" t="s">
        <v>62</v>
      </c>
      <c r="D122" s="393">
        <v>0.1</v>
      </c>
      <c r="E122" s="393" t="s">
        <v>20</v>
      </c>
      <c r="F122" s="393">
        <v>0.1</v>
      </c>
      <c r="G122" s="393">
        <v>0.1</v>
      </c>
      <c r="H122" s="393">
        <v>0.1</v>
      </c>
      <c r="I122" s="393">
        <v>0.1</v>
      </c>
      <c r="J122" s="393">
        <v>0.1</v>
      </c>
      <c r="K122" s="393">
        <v>0.1</v>
      </c>
      <c r="L122" s="393">
        <v>0.1</v>
      </c>
      <c r="M122" s="393">
        <v>0.1</v>
      </c>
      <c r="N122" s="393">
        <v>0.1</v>
      </c>
      <c r="O122" s="393">
        <v>0.1</v>
      </c>
      <c r="P122" s="393">
        <v>0.1</v>
      </c>
      <c r="Q122" s="393">
        <v>0.1</v>
      </c>
      <c r="R122" s="393">
        <v>0.1</v>
      </c>
      <c r="S122" s="393">
        <v>0.1</v>
      </c>
      <c r="T122" s="393">
        <v>0.1</v>
      </c>
    </row>
    <row r="123" spans="1:20" ht="15" thickBot="1" x14ac:dyDescent="0.35">
      <c r="A123" s="374"/>
      <c r="B123" s="375"/>
      <c r="C123" s="376"/>
      <c r="D123" s="393"/>
      <c r="E123" s="393"/>
      <c r="F123" s="393"/>
      <c r="G123" s="393"/>
      <c r="H123" s="393"/>
      <c r="I123" s="393"/>
      <c r="J123" s="393"/>
      <c r="K123" s="393"/>
      <c r="L123" s="393"/>
      <c r="M123" s="393"/>
      <c r="N123" s="393"/>
      <c r="O123" s="393"/>
      <c r="P123" s="393"/>
      <c r="Q123" s="393"/>
      <c r="R123" s="393"/>
      <c r="S123" s="393"/>
      <c r="T123" s="393"/>
    </row>
    <row r="124" spans="1:20" ht="15" thickBot="1" x14ac:dyDescent="0.35">
      <c r="A124" s="374"/>
      <c r="B124" s="375"/>
      <c r="C124" s="376" t="s">
        <v>21</v>
      </c>
      <c r="D124" s="393">
        <v>0</v>
      </c>
      <c r="E124" s="420" t="s">
        <v>20</v>
      </c>
      <c r="F124" s="393">
        <v>0</v>
      </c>
      <c r="G124" s="393">
        <v>0</v>
      </c>
      <c r="H124" s="393">
        <v>0</v>
      </c>
      <c r="I124" s="393">
        <v>0</v>
      </c>
      <c r="J124" s="393">
        <v>0</v>
      </c>
      <c r="K124" s="393">
        <v>0</v>
      </c>
      <c r="L124" s="393">
        <v>0</v>
      </c>
      <c r="M124" s="393">
        <v>0</v>
      </c>
      <c r="N124" s="393">
        <v>0</v>
      </c>
      <c r="O124" s="393">
        <v>0</v>
      </c>
      <c r="P124" s="393">
        <v>0</v>
      </c>
      <c r="Q124" s="393">
        <v>0</v>
      </c>
      <c r="R124" s="393">
        <v>0</v>
      </c>
      <c r="S124" s="393">
        <v>0</v>
      </c>
      <c r="T124" s="393">
        <v>0</v>
      </c>
    </row>
    <row r="125" spans="1:20" ht="15" thickBot="1" x14ac:dyDescent="0.35">
      <c r="A125" s="374"/>
      <c r="B125" s="375"/>
      <c r="C125" s="376"/>
      <c r="D125" s="393"/>
      <c r="E125" s="420"/>
      <c r="F125" s="393"/>
      <c r="G125" s="393"/>
      <c r="H125" s="393"/>
      <c r="I125" s="393"/>
      <c r="J125" s="393"/>
      <c r="K125" s="393"/>
      <c r="L125" s="393"/>
      <c r="M125" s="393"/>
      <c r="N125" s="393"/>
      <c r="O125" s="393"/>
      <c r="P125" s="393"/>
      <c r="Q125" s="393"/>
      <c r="R125" s="393"/>
      <c r="S125" s="393"/>
      <c r="T125" s="393"/>
    </row>
    <row r="126" spans="1:20" ht="15" thickBot="1" x14ac:dyDescent="0.35">
      <c r="A126" s="374"/>
      <c r="B126" s="375"/>
      <c r="C126" s="376" t="s">
        <v>22</v>
      </c>
      <c r="D126" s="393">
        <v>0.1</v>
      </c>
      <c r="E126" s="393" t="s">
        <v>20</v>
      </c>
      <c r="F126" s="393">
        <v>0.1</v>
      </c>
      <c r="G126" s="393">
        <v>0.1</v>
      </c>
      <c r="H126" s="393">
        <v>0.1</v>
      </c>
      <c r="I126" s="393">
        <v>0.1</v>
      </c>
      <c r="J126" s="393">
        <v>0.1</v>
      </c>
      <c r="K126" s="393">
        <v>0.1</v>
      </c>
      <c r="L126" s="393">
        <v>0.1</v>
      </c>
      <c r="M126" s="393">
        <v>0.1</v>
      </c>
      <c r="N126" s="393">
        <v>0.1</v>
      </c>
      <c r="O126" s="393">
        <v>0.1</v>
      </c>
      <c r="P126" s="393">
        <v>0.1</v>
      </c>
      <c r="Q126" s="393">
        <v>0.1</v>
      </c>
      <c r="R126" s="393">
        <v>0.1</v>
      </c>
      <c r="S126" s="393">
        <v>0.1</v>
      </c>
      <c r="T126" s="393">
        <v>0.1</v>
      </c>
    </row>
    <row r="127" spans="1:20" ht="15" thickBot="1" x14ac:dyDescent="0.35">
      <c r="A127" s="374"/>
      <c r="B127" s="375"/>
      <c r="C127" s="376"/>
      <c r="D127" s="393"/>
      <c r="E127" s="393"/>
      <c r="F127" s="393"/>
      <c r="G127" s="393"/>
      <c r="H127" s="393"/>
      <c r="I127" s="393"/>
      <c r="J127" s="393"/>
      <c r="K127" s="393"/>
      <c r="L127" s="393"/>
      <c r="M127" s="393"/>
      <c r="N127" s="393"/>
      <c r="O127" s="393"/>
      <c r="P127" s="393"/>
      <c r="Q127" s="393"/>
      <c r="R127" s="393"/>
      <c r="S127" s="393"/>
      <c r="T127" s="393"/>
    </row>
    <row r="128" spans="1:20" ht="15" thickBot="1" x14ac:dyDescent="0.35">
      <c r="A128" s="374"/>
      <c r="B128" s="375" t="s">
        <v>64</v>
      </c>
      <c r="C128" s="375" t="s">
        <v>19</v>
      </c>
      <c r="D128" s="421">
        <v>1E-3</v>
      </c>
      <c r="E128" s="393" t="s">
        <v>20</v>
      </c>
      <c r="F128" s="421">
        <v>1E-3</v>
      </c>
      <c r="G128" s="421">
        <v>1E-3</v>
      </c>
      <c r="H128" s="421">
        <v>1E-3</v>
      </c>
      <c r="I128" s="421">
        <v>1E-3</v>
      </c>
      <c r="J128" s="421">
        <v>1E-3</v>
      </c>
      <c r="K128" s="421">
        <v>1E-3</v>
      </c>
      <c r="L128" s="421">
        <v>1E-3</v>
      </c>
      <c r="M128" s="421">
        <v>1E-3</v>
      </c>
      <c r="N128" s="421">
        <v>1E-3</v>
      </c>
      <c r="O128" s="421">
        <v>1E-3</v>
      </c>
      <c r="P128" s="421">
        <v>1E-3</v>
      </c>
      <c r="Q128" s="421">
        <v>1E-3</v>
      </c>
      <c r="R128" s="421">
        <v>1E-3</v>
      </c>
      <c r="S128" s="421">
        <v>1E-3</v>
      </c>
      <c r="T128" s="421">
        <v>1E-3</v>
      </c>
    </row>
    <row r="129" spans="1:20" ht="15" thickBot="1" x14ac:dyDescent="0.35">
      <c r="A129" s="374"/>
      <c r="B129" s="375"/>
      <c r="C129" s="375"/>
      <c r="D129" s="421"/>
      <c r="E129" s="393"/>
      <c r="F129" s="421"/>
      <c r="G129" s="421"/>
      <c r="H129" s="421"/>
      <c r="I129" s="421"/>
      <c r="J129" s="421"/>
      <c r="K129" s="421"/>
      <c r="L129" s="421"/>
      <c r="M129" s="421"/>
      <c r="N129" s="421"/>
      <c r="O129" s="421"/>
      <c r="P129" s="421"/>
      <c r="Q129" s="421"/>
      <c r="R129" s="421"/>
      <c r="S129" s="421"/>
      <c r="T129" s="421"/>
    </row>
    <row r="130" spans="1:20" ht="15" thickBot="1" x14ac:dyDescent="0.35">
      <c r="A130" s="374"/>
      <c r="B130" s="375"/>
      <c r="C130" s="375" t="s">
        <v>21</v>
      </c>
      <c r="D130" s="393">
        <v>0</v>
      </c>
      <c r="E130" s="420" t="s">
        <v>20</v>
      </c>
      <c r="F130" s="393">
        <v>0</v>
      </c>
      <c r="G130" s="393">
        <v>0</v>
      </c>
      <c r="H130" s="393">
        <v>0</v>
      </c>
      <c r="I130" s="393">
        <v>0</v>
      </c>
      <c r="J130" s="393">
        <v>0</v>
      </c>
      <c r="K130" s="393">
        <v>0</v>
      </c>
      <c r="L130" s="393">
        <v>0</v>
      </c>
      <c r="M130" s="393">
        <v>0</v>
      </c>
      <c r="N130" s="393">
        <v>0</v>
      </c>
      <c r="O130" s="393">
        <v>0</v>
      </c>
      <c r="P130" s="393">
        <v>0</v>
      </c>
      <c r="Q130" s="393">
        <v>0</v>
      </c>
      <c r="R130" s="393">
        <v>0</v>
      </c>
      <c r="S130" s="393">
        <v>0</v>
      </c>
      <c r="T130" s="393">
        <v>0</v>
      </c>
    </row>
    <row r="131" spans="1:20" ht="15" thickBot="1" x14ac:dyDescent="0.35">
      <c r="A131" s="374"/>
      <c r="B131" s="375"/>
      <c r="C131" s="375"/>
      <c r="D131" s="393"/>
      <c r="E131" s="420"/>
      <c r="F131" s="393"/>
      <c r="G131" s="393"/>
      <c r="H131" s="393"/>
      <c r="I131" s="393"/>
      <c r="J131" s="393"/>
      <c r="K131" s="393"/>
      <c r="L131" s="393"/>
      <c r="M131" s="393"/>
      <c r="N131" s="393"/>
      <c r="O131" s="393"/>
      <c r="P131" s="393"/>
      <c r="Q131" s="393"/>
      <c r="R131" s="393"/>
      <c r="S131" s="393"/>
      <c r="T131" s="393"/>
    </row>
    <row r="132" spans="1:20" ht="15" thickBot="1" x14ac:dyDescent="0.35">
      <c r="A132" s="374"/>
      <c r="B132" s="375"/>
      <c r="C132" s="375" t="s">
        <v>22</v>
      </c>
      <c r="D132" s="421">
        <v>1E-3</v>
      </c>
      <c r="E132" s="393" t="s">
        <v>20</v>
      </c>
      <c r="F132" s="421">
        <v>1E-3</v>
      </c>
      <c r="G132" s="421">
        <v>1E-3</v>
      </c>
      <c r="H132" s="421">
        <v>1E-3</v>
      </c>
      <c r="I132" s="421">
        <v>1E-3</v>
      </c>
      <c r="J132" s="421">
        <v>1E-3</v>
      </c>
      <c r="K132" s="421">
        <v>1E-3</v>
      </c>
      <c r="L132" s="421">
        <v>1E-3</v>
      </c>
      <c r="M132" s="421">
        <v>1E-3</v>
      </c>
      <c r="N132" s="421">
        <v>1E-3</v>
      </c>
      <c r="O132" s="421">
        <v>1E-3</v>
      </c>
      <c r="P132" s="421">
        <v>1E-3</v>
      </c>
      <c r="Q132" s="421">
        <v>1E-3</v>
      </c>
      <c r="R132" s="421">
        <v>1E-3</v>
      </c>
      <c r="S132" s="421">
        <v>1E-3</v>
      </c>
      <c r="T132" s="421">
        <v>1E-3</v>
      </c>
    </row>
    <row r="133" spans="1:20" ht="15" thickBot="1" x14ac:dyDescent="0.35">
      <c r="A133" s="374"/>
      <c r="B133" s="375"/>
      <c r="C133" s="375"/>
      <c r="D133" s="421"/>
      <c r="E133" s="393"/>
      <c r="F133" s="421"/>
      <c r="G133" s="421"/>
      <c r="H133" s="421"/>
      <c r="I133" s="421"/>
      <c r="J133" s="421"/>
      <c r="K133" s="421"/>
      <c r="L133" s="421"/>
      <c r="M133" s="421"/>
      <c r="N133" s="421"/>
      <c r="O133" s="421"/>
      <c r="P133" s="421"/>
      <c r="Q133" s="421"/>
      <c r="R133" s="421"/>
      <c r="S133" s="421"/>
      <c r="T133" s="421"/>
    </row>
    <row r="134" spans="1:20" ht="25.5" customHeight="1" thickBot="1" x14ac:dyDescent="0.35">
      <c r="A134" s="374"/>
      <c r="B134" s="417" t="s">
        <v>65</v>
      </c>
      <c r="C134" s="91" t="s">
        <v>19</v>
      </c>
      <c r="D134" s="178" t="s">
        <v>118</v>
      </c>
      <c r="E134" s="168" t="s">
        <v>38</v>
      </c>
      <c r="F134" s="178">
        <v>25</v>
      </c>
      <c r="G134" s="178">
        <v>25</v>
      </c>
      <c r="H134" s="178">
        <v>25</v>
      </c>
      <c r="I134" s="178">
        <v>25</v>
      </c>
      <c r="J134" s="61">
        <f>(F134+G134+H134+I134)</f>
        <v>100</v>
      </c>
      <c r="K134" s="178">
        <v>25</v>
      </c>
      <c r="L134" s="178">
        <v>25</v>
      </c>
      <c r="M134" s="178">
        <v>25</v>
      </c>
      <c r="N134" s="178">
        <v>25</v>
      </c>
      <c r="O134" s="61">
        <f>(K134+L134+M134+N134)</f>
        <v>100</v>
      </c>
      <c r="P134" s="178">
        <v>25</v>
      </c>
      <c r="Q134" s="178">
        <v>25</v>
      </c>
      <c r="R134" s="178">
        <v>25</v>
      </c>
      <c r="S134" s="178">
        <v>25</v>
      </c>
      <c r="T134" s="61">
        <f>(P134+Q134+R134+S134)</f>
        <v>100</v>
      </c>
    </row>
    <row r="135" spans="1:20" ht="26.25" customHeight="1" thickBot="1" x14ac:dyDescent="0.35">
      <c r="A135" s="374"/>
      <c r="B135" s="417"/>
      <c r="C135" s="91" t="s">
        <v>21</v>
      </c>
      <c r="D135" s="178" t="s">
        <v>109</v>
      </c>
      <c r="E135" s="168" t="s">
        <v>38</v>
      </c>
      <c r="F135" s="178">
        <v>1</v>
      </c>
      <c r="G135" s="178">
        <v>1</v>
      </c>
      <c r="H135" s="178">
        <v>1</v>
      </c>
      <c r="I135" s="178">
        <v>1</v>
      </c>
      <c r="J135" s="61">
        <f>(F135+G135+H135+I135)</f>
        <v>4</v>
      </c>
      <c r="K135" s="178">
        <v>1</v>
      </c>
      <c r="L135" s="178">
        <v>1</v>
      </c>
      <c r="M135" s="178">
        <v>1</v>
      </c>
      <c r="N135" s="178">
        <v>1</v>
      </c>
      <c r="O135" s="61">
        <f>(K135+L135+M135+N135)</f>
        <v>4</v>
      </c>
      <c r="P135" s="178">
        <v>1</v>
      </c>
      <c r="Q135" s="178">
        <v>1</v>
      </c>
      <c r="R135" s="178">
        <v>1</v>
      </c>
      <c r="S135" s="178">
        <v>1</v>
      </c>
      <c r="T135" s="61">
        <f>(P135+Q135+R135+S135)</f>
        <v>4</v>
      </c>
    </row>
    <row r="136" spans="1:20" ht="27.75" customHeight="1" thickBot="1" x14ac:dyDescent="0.35">
      <c r="A136" s="374"/>
      <c r="B136" s="417"/>
      <c r="C136" s="91" t="s">
        <v>22</v>
      </c>
      <c r="D136" s="178" t="s">
        <v>106</v>
      </c>
      <c r="E136" s="168" t="s">
        <v>38</v>
      </c>
      <c r="F136" s="178">
        <v>10</v>
      </c>
      <c r="G136" s="178">
        <v>10</v>
      </c>
      <c r="H136" s="178">
        <v>10</v>
      </c>
      <c r="I136" s="178">
        <v>10</v>
      </c>
      <c r="J136" s="61">
        <f>(F136+G136+H136+I136)</f>
        <v>40</v>
      </c>
      <c r="K136" s="178">
        <v>10</v>
      </c>
      <c r="L136" s="178">
        <v>10</v>
      </c>
      <c r="M136" s="178">
        <v>10</v>
      </c>
      <c r="N136" s="178">
        <v>10</v>
      </c>
      <c r="O136" s="61">
        <f>(K136+L136+M136+N136)</f>
        <v>40</v>
      </c>
      <c r="P136" s="178">
        <v>10</v>
      </c>
      <c r="Q136" s="178">
        <v>10</v>
      </c>
      <c r="R136" s="178">
        <v>10</v>
      </c>
      <c r="S136" s="178">
        <v>10</v>
      </c>
      <c r="T136" s="61">
        <f>(P136+Q136+R136+S136)</f>
        <v>40</v>
      </c>
    </row>
    <row r="137" spans="1:20" ht="15" thickBot="1" x14ac:dyDescent="0.35">
      <c r="A137" s="374"/>
      <c r="B137" s="417" t="s">
        <v>66</v>
      </c>
      <c r="C137" s="376" t="s">
        <v>62</v>
      </c>
      <c r="D137" s="377">
        <v>50</v>
      </c>
      <c r="E137" s="378" t="s">
        <v>20</v>
      </c>
      <c r="F137" s="377">
        <v>50</v>
      </c>
      <c r="G137" s="377">
        <v>50</v>
      </c>
      <c r="H137" s="377">
        <v>50</v>
      </c>
      <c r="I137" s="377">
        <v>50</v>
      </c>
      <c r="J137" s="377">
        <v>50</v>
      </c>
      <c r="K137" s="377">
        <v>50</v>
      </c>
      <c r="L137" s="377">
        <v>50</v>
      </c>
      <c r="M137" s="377">
        <v>50</v>
      </c>
      <c r="N137" s="377">
        <v>50</v>
      </c>
      <c r="O137" s="377">
        <v>50</v>
      </c>
      <c r="P137" s="377">
        <v>50</v>
      </c>
      <c r="Q137" s="377">
        <v>50</v>
      </c>
      <c r="R137" s="377">
        <v>50</v>
      </c>
      <c r="S137" s="377">
        <v>50</v>
      </c>
      <c r="T137" s="377">
        <v>50</v>
      </c>
    </row>
    <row r="138" spans="1:20" ht="15" thickBot="1" x14ac:dyDescent="0.35">
      <c r="A138" s="374"/>
      <c r="B138" s="417"/>
      <c r="C138" s="376"/>
      <c r="D138" s="377"/>
      <c r="E138" s="378"/>
      <c r="F138" s="377"/>
      <c r="G138" s="377"/>
      <c r="H138" s="377"/>
      <c r="I138" s="377"/>
      <c r="J138" s="377"/>
      <c r="K138" s="377"/>
      <c r="L138" s="377"/>
      <c r="M138" s="377"/>
      <c r="N138" s="377"/>
      <c r="O138" s="377"/>
      <c r="P138" s="377"/>
      <c r="Q138" s="377"/>
      <c r="R138" s="377"/>
      <c r="S138" s="377"/>
      <c r="T138" s="377"/>
    </row>
    <row r="139" spans="1:20" ht="15" thickBot="1" x14ac:dyDescent="0.35">
      <c r="A139" s="374"/>
      <c r="B139" s="417"/>
      <c r="C139" s="422" t="s">
        <v>21</v>
      </c>
      <c r="D139" s="377">
        <v>100</v>
      </c>
      <c r="E139" s="378" t="s">
        <v>20</v>
      </c>
      <c r="F139" s="377">
        <v>100</v>
      </c>
      <c r="G139" s="377">
        <v>100</v>
      </c>
      <c r="H139" s="377">
        <v>100</v>
      </c>
      <c r="I139" s="377">
        <v>100</v>
      </c>
      <c r="J139" s="377">
        <v>100</v>
      </c>
      <c r="K139" s="377">
        <v>100</v>
      </c>
      <c r="L139" s="377">
        <v>100</v>
      </c>
      <c r="M139" s="377">
        <v>100</v>
      </c>
      <c r="N139" s="377">
        <v>100</v>
      </c>
      <c r="O139" s="377">
        <v>100</v>
      </c>
      <c r="P139" s="377">
        <v>100</v>
      </c>
      <c r="Q139" s="377">
        <v>100</v>
      </c>
      <c r="R139" s="377">
        <v>100</v>
      </c>
      <c r="S139" s="377">
        <v>100</v>
      </c>
      <c r="T139" s="377">
        <v>100</v>
      </c>
    </row>
    <row r="140" spans="1:20" ht="15" thickBot="1" x14ac:dyDescent="0.35">
      <c r="A140" s="374"/>
      <c r="B140" s="417"/>
      <c r="C140" s="422"/>
      <c r="D140" s="377"/>
      <c r="E140" s="378"/>
      <c r="F140" s="377"/>
      <c r="G140" s="377"/>
      <c r="H140" s="377"/>
      <c r="I140" s="377"/>
      <c r="J140" s="377"/>
      <c r="K140" s="377"/>
      <c r="L140" s="377"/>
      <c r="M140" s="377"/>
      <c r="N140" s="377"/>
      <c r="O140" s="377"/>
      <c r="P140" s="377"/>
      <c r="Q140" s="377"/>
      <c r="R140" s="377"/>
      <c r="S140" s="377"/>
      <c r="T140" s="377"/>
    </row>
    <row r="141" spans="1:20" ht="15" thickBot="1" x14ac:dyDescent="0.35">
      <c r="A141" s="374"/>
      <c r="B141" s="417"/>
      <c r="C141" s="376" t="s">
        <v>22</v>
      </c>
      <c r="D141" s="377">
        <v>50</v>
      </c>
      <c r="E141" s="378" t="s">
        <v>20</v>
      </c>
      <c r="F141" s="377">
        <v>50</v>
      </c>
      <c r="G141" s="377">
        <v>50</v>
      </c>
      <c r="H141" s="377">
        <v>50</v>
      </c>
      <c r="I141" s="377">
        <v>50</v>
      </c>
      <c r="J141" s="377">
        <v>50</v>
      </c>
      <c r="K141" s="377">
        <v>50</v>
      </c>
      <c r="L141" s="377">
        <v>50</v>
      </c>
      <c r="M141" s="377">
        <v>50</v>
      </c>
      <c r="N141" s="377">
        <v>50</v>
      </c>
      <c r="O141" s="377">
        <v>50</v>
      </c>
      <c r="P141" s="377">
        <v>50</v>
      </c>
      <c r="Q141" s="377">
        <v>50</v>
      </c>
      <c r="R141" s="377">
        <v>50</v>
      </c>
      <c r="S141" s="377">
        <v>50</v>
      </c>
      <c r="T141" s="377">
        <v>50</v>
      </c>
    </row>
    <row r="142" spans="1:20" ht="27.75" customHeight="1" thickBot="1" x14ac:dyDescent="0.35">
      <c r="A142" s="374"/>
      <c r="B142" s="417"/>
      <c r="C142" s="376"/>
      <c r="D142" s="377"/>
      <c r="E142" s="378"/>
      <c r="F142" s="377"/>
      <c r="G142" s="377"/>
      <c r="H142" s="377"/>
      <c r="I142" s="377"/>
      <c r="J142" s="377"/>
      <c r="K142" s="377"/>
      <c r="L142" s="377"/>
      <c r="M142" s="377"/>
      <c r="N142" s="377"/>
      <c r="O142" s="377"/>
      <c r="P142" s="377"/>
      <c r="Q142" s="377"/>
      <c r="R142" s="377"/>
      <c r="S142" s="377"/>
      <c r="T142" s="377"/>
    </row>
    <row r="143" spans="1:20" ht="33.75" customHeight="1" thickBot="1" x14ac:dyDescent="0.35">
      <c r="A143" s="92">
        <v>1.6</v>
      </c>
      <c r="B143" s="423" t="s">
        <v>67</v>
      </c>
      <c r="C143" s="424"/>
      <c r="D143" s="424"/>
      <c r="E143" s="424"/>
      <c r="F143" s="424"/>
      <c r="G143" s="424"/>
      <c r="H143" s="424"/>
      <c r="I143" s="424"/>
      <c r="J143" s="424"/>
      <c r="K143" s="424"/>
      <c r="L143" s="424"/>
      <c r="M143" s="424"/>
      <c r="N143" s="424"/>
      <c r="O143" s="424"/>
      <c r="P143" s="424"/>
      <c r="Q143" s="424"/>
      <c r="R143" s="424"/>
      <c r="S143" s="424"/>
      <c r="T143" s="425"/>
    </row>
    <row r="144" spans="1:20" ht="15" thickBot="1" x14ac:dyDescent="0.35">
      <c r="A144" s="416"/>
      <c r="B144" s="375" t="s">
        <v>68</v>
      </c>
      <c r="C144" s="376" t="s">
        <v>62</v>
      </c>
      <c r="D144" s="377">
        <v>10</v>
      </c>
      <c r="E144" s="378" t="s">
        <v>20</v>
      </c>
      <c r="F144" s="377">
        <v>10</v>
      </c>
      <c r="G144" s="377">
        <v>10</v>
      </c>
      <c r="H144" s="377">
        <v>10</v>
      </c>
      <c r="I144" s="377">
        <v>10</v>
      </c>
      <c r="J144" s="377">
        <v>10</v>
      </c>
      <c r="K144" s="377">
        <v>10</v>
      </c>
      <c r="L144" s="377">
        <v>10</v>
      </c>
      <c r="M144" s="377">
        <v>10</v>
      </c>
      <c r="N144" s="377">
        <v>10</v>
      </c>
      <c r="O144" s="377">
        <v>10</v>
      </c>
      <c r="P144" s="377">
        <v>10</v>
      </c>
      <c r="Q144" s="377">
        <v>10</v>
      </c>
      <c r="R144" s="377">
        <v>10</v>
      </c>
      <c r="S144" s="377">
        <v>10</v>
      </c>
      <c r="T144" s="377">
        <v>10</v>
      </c>
    </row>
    <row r="145" spans="1:20" ht="21.75" customHeight="1" thickBot="1" x14ac:dyDescent="0.35">
      <c r="A145" s="416"/>
      <c r="B145" s="375"/>
      <c r="C145" s="376"/>
      <c r="D145" s="377"/>
      <c r="E145" s="378"/>
      <c r="F145" s="377"/>
      <c r="G145" s="377"/>
      <c r="H145" s="377"/>
      <c r="I145" s="377"/>
      <c r="J145" s="377"/>
      <c r="K145" s="377"/>
      <c r="L145" s="377"/>
      <c r="M145" s="377"/>
      <c r="N145" s="377"/>
      <c r="O145" s="377"/>
      <c r="P145" s="377"/>
      <c r="Q145" s="377"/>
      <c r="R145" s="377"/>
      <c r="S145" s="377"/>
      <c r="T145" s="377"/>
    </row>
    <row r="146" spans="1:20" ht="15" thickBot="1" x14ac:dyDescent="0.35">
      <c r="A146" s="416"/>
      <c r="B146" s="375"/>
      <c r="C146" s="376" t="s">
        <v>21</v>
      </c>
      <c r="D146" s="377">
        <v>5</v>
      </c>
      <c r="E146" s="378" t="s">
        <v>20</v>
      </c>
      <c r="F146" s="377">
        <v>5</v>
      </c>
      <c r="G146" s="377">
        <v>5</v>
      </c>
      <c r="H146" s="377">
        <v>5</v>
      </c>
      <c r="I146" s="377">
        <v>5</v>
      </c>
      <c r="J146" s="377">
        <v>5</v>
      </c>
      <c r="K146" s="377">
        <v>5</v>
      </c>
      <c r="L146" s="377">
        <v>5</v>
      </c>
      <c r="M146" s="377">
        <v>5</v>
      </c>
      <c r="N146" s="377">
        <v>5</v>
      </c>
      <c r="O146" s="377">
        <v>5</v>
      </c>
      <c r="P146" s="377">
        <v>5</v>
      </c>
      <c r="Q146" s="377">
        <v>5</v>
      </c>
      <c r="R146" s="377">
        <v>5</v>
      </c>
      <c r="S146" s="377">
        <v>5</v>
      </c>
      <c r="T146" s="377">
        <v>5</v>
      </c>
    </row>
    <row r="147" spans="1:20" ht="19.5" customHeight="1" thickBot="1" x14ac:dyDescent="0.35">
      <c r="A147" s="416"/>
      <c r="B147" s="375"/>
      <c r="C147" s="376"/>
      <c r="D147" s="377"/>
      <c r="E147" s="378"/>
      <c r="F147" s="377"/>
      <c r="G147" s="377"/>
      <c r="H147" s="377"/>
      <c r="I147" s="377"/>
      <c r="J147" s="377"/>
      <c r="K147" s="377"/>
      <c r="L147" s="377"/>
      <c r="M147" s="377"/>
      <c r="N147" s="377"/>
      <c r="O147" s="377"/>
      <c r="P147" s="377"/>
      <c r="Q147" s="377"/>
      <c r="R147" s="377"/>
      <c r="S147" s="377"/>
      <c r="T147" s="377"/>
    </row>
    <row r="148" spans="1:20" ht="15" thickBot="1" x14ac:dyDescent="0.35">
      <c r="A148" s="416"/>
      <c r="B148" s="375"/>
      <c r="C148" s="376" t="s">
        <v>22</v>
      </c>
      <c r="D148" s="377">
        <v>10</v>
      </c>
      <c r="E148" s="378" t="s">
        <v>20</v>
      </c>
      <c r="F148" s="377">
        <v>10</v>
      </c>
      <c r="G148" s="377">
        <v>10</v>
      </c>
      <c r="H148" s="377">
        <v>10</v>
      </c>
      <c r="I148" s="377">
        <v>10</v>
      </c>
      <c r="J148" s="377">
        <v>10</v>
      </c>
      <c r="K148" s="377">
        <v>10</v>
      </c>
      <c r="L148" s="377">
        <v>10</v>
      </c>
      <c r="M148" s="377">
        <v>10</v>
      </c>
      <c r="N148" s="377">
        <v>10</v>
      </c>
      <c r="O148" s="377">
        <v>10</v>
      </c>
      <c r="P148" s="377">
        <v>10</v>
      </c>
      <c r="Q148" s="377">
        <v>10</v>
      </c>
      <c r="R148" s="377">
        <v>10</v>
      </c>
      <c r="S148" s="377">
        <v>10</v>
      </c>
      <c r="T148" s="377">
        <v>10</v>
      </c>
    </row>
    <row r="149" spans="1:20" ht="23.25" customHeight="1" thickBot="1" x14ac:dyDescent="0.35">
      <c r="A149" s="416"/>
      <c r="B149" s="375"/>
      <c r="C149" s="376"/>
      <c r="D149" s="377"/>
      <c r="E149" s="378"/>
      <c r="F149" s="377"/>
      <c r="G149" s="377"/>
      <c r="H149" s="377"/>
      <c r="I149" s="377"/>
      <c r="J149" s="377"/>
      <c r="K149" s="377"/>
      <c r="L149" s="377"/>
      <c r="M149" s="377"/>
      <c r="N149" s="377"/>
      <c r="O149" s="377"/>
      <c r="P149" s="377"/>
      <c r="Q149" s="377"/>
      <c r="R149" s="377"/>
      <c r="S149" s="377"/>
      <c r="T149" s="377"/>
    </row>
    <row r="150" spans="1:20" ht="15" thickBot="1" x14ac:dyDescent="0.35">
      <c r="A150" s="416"/>
      <c r="B150" s="375" t="s">
        <v>69</v>
      </c>
      <c r="C150" s="376" t="s">
        <v>62</v>
      </c>
      <c r="D150" s="377">
        <v>10</v>
      </c>
      <c r="E150" s="378" t="s">
        <v>20</v>
      </c>
      <c r="F150" s="377">
        <v>10</v>
      </c>
      <c r="G150" s="377">
        <v>10</v>
      </c>
      <c r="H150" s="377">
        <v>10</v>
      </c>
      <c r="I150" s="377">
        <v>10</v>
      </c>
      <c r="J150" s="377">
        <v>10</v>
      </c>
      <c r="K150" s="377">
        <v>10</v>
      </c>
      <c r="L150" s="377">
        <v>10</v>
      </c>
      <c r="M150" s="377">
        <v>10</v>
      </c>
      <c r="N150" s="377">
        <v>10</v>
      </c>
      <c r="O150" s="377">
        <v>10</v>
      </c>
      <c r="P150" s="377">
        <v>10</v>
      </c>
      <c r="Q150" s="377">
        <v>10</v>
      </c>
      <c r="R150" s="377">
        <v>10</v>
      </c>
      <c r="S150" s="377">
        <v>10</v>
      </c>
      <c r="T150" s="377">
        <v>10</v>
      </c>
    </row>
    <row r="151" spans="1:20" ht="15" thickBot="1" x14ac:dyDescent="0.35">
      <c r="A151" s="416"/>
      <c r="B151" s="375"/>
      <c r="C151" s="376"/>
      <c r="D151" s="377"/>
      <c r="E151" s="378"/>
      <c r="F151" s="377"/>
      <c r="G151" s="377"/>
      <c r="H151" s="377"/>
      <c r="I151" s="377"/>
      <c r="J151" s="377"/>
      <c r="K151" s="377"/>
      <c r="L151" s="377"/>
      <c r="M151" s="377"/>
      <c r="N151" s="377"/>
      <c r="O151" s="377"/>
      <c r="P151" s="377"/>
      <c r="Q151" s="377"/>
      <c r="R151" s="377"/>
      <c r="S151" s="377"/>
      <c r="T151" s="377"/>
    </row>
    <row r="152" spans="1:20" ht="15" thickBot="1" x14ac:dyDescent="0.35">
      <c r="A152" s="416"/>
      <c r="B152" s="375"/>
      <c r="C152" s="376" t="s">
        <v>21</v>
      </c>
      <c r="D152" s="377">
        <v>5</v>
      </c>
      <c r="E152" s="378" t="s">
        <v>20</v>
      </c>
      <c r="F152" s="377">
        <v>5</v>
      </c>
      <c r="G152" s="377">
        <v>5</v>
      </c>
      <c r="H152" s="377">
        <v>5</v>
      </c>
      <c r="I152" s="377">
        <v>5</v>
      </c>
      <c r="J152" s="377">
        <v>5</v>
      </c>
      <c r="K152" s="377">
        <v>5</v>
      </c>
      <c r="L152" s="377">
        <v>5</v>
      </c>
      <c r="M152" s="377">
        <v>5</v>
      </c>
      <c r="N152" s="377">
        <v>5</v>
      </c>
      <c r="O152" s="377">
        <v>5</v>
      </c>
      <c r="P152" s="377">
        <v>5</v>
      </c>
      <c r="Q152" s="377">
        <v>5</v>
      </c>
      <c r="R152" s="377">
        <v>5</v>
      </c>
      <c r="S152" s="377">
        <v>5</v>
      </c>
      <c r="T152" s="377">
        <v>5</v>
      </c>
    </row>
    <row r="153" spans="1:20" ht="15" thickBot="1" x14ac:dyDescent="0.35">
      <c r="A153" s="416"/>
      <c r="B153" s="375"/>
      <c r="C153" s="376"/>
      <c r="D153" s="377"/>
      <c r="E153" s="378"/>
      <c r="F153" s="377"/>
      <c r="G153" s="377"/>
      <c r="H153" s="377"/>
      <c r="I153" s="377"/>
      <c r="J153" s="377"/>
      <c r="K153" s="377"/>
      <c r="L153" s="377"/>
      <c r="M153" s="377"/>
      <c r="N153" s="377"/>
      <c r="O153" s="377"/>
      <c r="P153" s="377"/>
      <c r="Q153" s="377"/>
      <c r="R153" s="377"/>
      <c r="S153" s="377"/>
      <c r="T153" s="377"/>
    </row>
    <row r="154" spans="1:20" ht="15" thickBot="1" x14ac:dyDescent="0.35">
      <c r="A154" s="416"/>
      <c r="B154" s="375"/>
      <c r="C154" s="376" t="s">
        <v>22</v>
      </c>
      <c r="D154" s="377">
        <v>10</v>
      </c>
      <c r="E154" s="378" t="s">
        <v>20</v>
      </c>
      <c r="F154" s="377">
        <v>10</v>
      </c>
      <c r="G154" s="377">
        <v>10</v>
      </c>
      <c r="H154" s="377">
        <v>10</v>
      </c>
      <c r="I154" s="377">
        <v>10</v>
      </c>
      <c r="J154" s="377">
        <v>10</v>
      </c>
      <c r="K154" s="377">
        <v>10</v>
      </c>
      <c r="L154" s="377">
        <v>10</v>
      </c>
      <c r="M154" s="377">
        <v>10</v>
      </c>
      <c r="N154" s="377">
        <v>10</v>
      </c>
      <c r="O154" s="377">
        <v>10</v>
      </c>
      <c r="P154" s="377">
        <v>10</v>
      </c>
      <c r="Q154" s="377">
        <v>10</v>
      </c>
      <c r="R154" s="377">
        <v>10</v>
      </c>
      <c r="S154" s="377">
        <v>10</v>
      </c>
      <c r="T154" s="377">
        <v>10</v>
      </c>
    </row>
    <row r="155" spans="1:20" ht="15" thickBot="1" x14ac:dyDescent="0.35">
      <c r="A155" s="416"/>
      <c r="B155" s="375"/>
      <c r="C155" s="376"/>
      <c r="D155" s="377"/>
      <c r="E155" s="378"/>
      <c r="F155" s="377"/>
      <c r="G155" s="377"/>
      <c r="H155" s="377"/>
      <c r="I155" s="377"/>
      <c r="J155" s="377"/>
      <c r="K155" s="377"/>
      <c r="L155" s="377"/>
      <c r="M155" s="377"/>
      <c r="N155" s="377"/>
      <c r="O155" s="377"/>
      <c r="P155" s="377"/>
      <c r="Q155" s="377"/>
      <c r="R155" s="377"/>
      <c r="S155" s="377"/>
      <c r="T155" s="377"/>
    </row>
    <row r="156" spans="1:20" ht="15" thickBot="1" x14ac:dyDescent="0.35">
      <c r="A156" s="416"/>
      <c r="B156" s="375" t="s">
        <v>70</v>
      </c>
      <c r="C156" s="375" t="s">
        <v>19</v>
      </c>
      <c r="D156" s="427">
        <v>60</v>
      </c>
      <c r="E156" s="420" t="s">
        <v>20</v>
      </c>
      <c r="F156" s="427">
        <v>60</v>
      </c>
      <c r="G156" s="427">
        <v>60</v>
      </c>
      <c r="H156" s="427">
        <v>60</v>
      </c>
      <c r="I156" s="427">
        <v>60</v>
      </c>
      <c r="J156" s="427">
        <v>60</v>
      </c>
      <c r="K156" s="427">
        <v>60</v>
      </c>
      <c r="L156" s="427">
        <v>60</v>
      </c>
      <c r="M156" s="427">
        <v>60</v>
      </c>
      <c r="N156" s="427">
        <v>60</v>
      </c>
      <c r="O156" s="427">
        <v>60</v>
      </c>
      <c r="P156" s="427">
        <v>60</v>
      </c>
      <c r="Q156" s="427">
        <v>60</v>
      </c>
      <c r="R156" s="427">
        <v>60</v>
      </c>
      <c r="S156" s="427">
        <v>60</v>
      </c>
      <c r="T156" s="427">
        <v>60</v>
      </c>
    </row>
    <row r="157" spans="1:20" ht="15" thickBot="1" x14ac:dyDescent="0.35">
      <c r="A157" s="416"/>
      <c r="B157" s="375"/>
      <c r="C157" s="375"/>
      <c r="D157" s="427"/>
      <c r="E157" s="420"/>
      <c r="F157" s="427"/>
      <c r="G157" s="427"/>
      <c r="H157" s="427"/>
      <c r="I157" s="427"/>
      <c r="J157" s="427"/>
      <c r="K157" s="427"/>
      <c r="L157" s="427"/>
      <c r="M157" s="427"/>
      <c r="N157" s="427"/>
      <c r="O157" s="427"/>
      <c r="P157" s="427"/>
      <c r="Q157" s="427"/>
      <c r="R157" s="427"/>
      <c r="S157" s="427"/>
      <c r="T157" s="427"/>
    </row>
    <row r="158" spans="1:20" ht="15" thickBot="1" x14ac:dyDescent="0.35">
      <c r="A158" s="416"/>
      <c r="B158" s="375"/>
      <c r="C158" s="375" t="s">
        <v>21</v>
      </c>
      <c r="D158" s="427">
        <v>80</v>
      </c>
      <c r="E158" s="420" t="s">
        <v>20</v>
      </c>
      <c r="F158" s="427">
        <v>80</v>
      </c>
      <c r="G158" s="427">
        <v>80</v>
      </c>
      <c r="H158" s="427">
        <v>80</v>
      </c>
      <c r="I158" s="427">
        <v>80</v>
      </c>
      <c r="J158" s="427">
        <v>80</v>
      </c>
      <c r="K158" s="427">
        <v>80</v>
      </c>
      <c r="L158" s="427">
        <v>80</v>
      </c>
      <c r="M158" s="427">
        <v>80</v>
      </c>
      <c r="N158" s="427">
        <v>80</v>
      </c>
      <c r="O158" s="427">
        <v>80</v>
      </c>
      <c r="P158" s="427">
        <v>80</v>
      </c>
      <c r="Q158" s="427">
        <v>80</v>
      </c>
      <c r="R158" s="427">
        <v>80</v>
      </c>
      <c r="S158" s="427">
        <v>80</v>
      </c>
      <c r="T158" s="427">
        <v>80</v>
      </c>
    </row>
    <row r="159" spans="1:20" ht="15" thickBot="1" x14ac:dyDescent="0.35">
      <c r="A159" s="416"/>
      <c r="B159" s="375"/>
      <c r="C159" s="375"/>
      <c r="D159" s="427"/>
      <c r="E159" s="420"/>
      <c r="F159" s="427"/>
      <c r="G159" s="427"/>
      <c r="H159" s="427"/>
      <c r="I159" s="427"/>
      <c r="J159" s="427"/>
      <c r="K159" s="427"/>
      <c r="L159" s="427"/>
      <c r="M159" s="427"/>
      <c r="N159" s="427"/>
      <c r="O159" s="427"/>
      <c r="P159" s="427"/>
      <c r="Q159" s="427"/>
      <c r="R159" s="427"/>
      <c r="S159" s="427"/>
      <c r="T159" s="427"/>
    </row>
    <row r="160" spans="1:20" ht="15" thickBot="1" x14ac:dyDescent="0.35">
      <c r="A160" s="416"/>
      <c r="B160" s="375"/>
      <c r="C160" s="375" t="s">
        <v>22</v>
      </c>
      <c r="D160" s="427">
        <v>75</v>
      </c>
      <c r="E160" s="420" t="s">
        <v>20</v>
      </c>
      <c r="F160" s="427">
        <v>75</v>
      </c>
      <c r="G160" s="427">
        <v>75</v>
      </c>
      <c r="H160" s="427">
        <v>75</v>
      </c>
      <c r="I160" s="427">
        <v>75</v>
      </c>
      <c r="J160" s="427">
        <v>75</v>
      </c>
      <c r="K160" s="427">
        <v>75</v>
      </c>
      <c r="L160" s="427">
        <v>75</v>
      </c>
      <c r="M160" s="427">
        <v>75</v>
      </c>
      <c r="N160" s="427">
        <v>75</v>
      </c>
      <c r="O160" s="427">
        <v>75</v>
      </c>
      <c r="P160" s="427">
        <v>75</v>
      </c>
      <c r="Q160" s="427">
        <v>75</v>
      </c>
      <c r="R160" s="427">
        <v>75</v>
      </c>
      <c r="S160" s="427">
        <v>75</v>
      </c>
      <c r="T160" s="427">
        <v>75</v>
      </c>
    </row>
    <row r="161" spans="1:20" ht="15" thickBot="1" x14ac:dyDescent="0.35">
      <c r="A161" s="416"/>
      <c r="B161" s="375"/>
      <c r="C161" s="375"/>
      <c r="D161" s="427"/>
      <c r="E161" s="420"/>
      <c r="F161" s="427"/>
      <c r="G161" s="427"/>
      <c r="H161" s="427"/>
      <c r="I161" s="427"/>
      <c r="J161" s="427"/>
      <c r="K161" s="427"/>
      <c r="L161" s="427"/>
      <c r="M161" s="427"/>
      <c r="N161" s="427"/>
      <c r="O161" s="427"/>
      <c r="P161" s="427"/>
      <c r="Q161" s="427"/>
      <c r="R161" s="427"/>
      <c r="S161" s="427"/>
      <c r="T161" s="427"/>
    </row>
    <row r="162" spans="1:20" ht="15" thickBot="1" x14ac:dyDescent="0.35">
      <c r="A162" s="416"/>
      <c r="B162" s="375" t="s">
        <v>71</v>
      </c>
      <c r="C162" s="375" t="s">
        <v>19</v>
      </c>
      <c r="D162" s="428">
        <v>1E-4</v>
      </c>
      <c r="E162" s="378" t="s">
        <v>20</v>
      </c>
      <c r="F162" s="428">
        <v>1E-4</v>
      </c>
      <c r="G162" s="428">
        <v>1E-4</v>
      </c>
      <c r="H162" s="428">
        <v>1E-4</v>
      </c>
      <c r="I162" s="428">
        <v>1E-4</v>
      </c>
      <c r="J162" s="428">
        <v>1E-4</v>
      </c>
      <c r="K162" s="428">
        <v>1E-4</v>
      </c>
      <c r="L162" s="428">
        <v>1E-4</v>
      </c>
      <c r="M162" s="428">
        <v>1E-4</v>
      </c>
      <c r="N162" s="428">
        <v>1E-4</v>
      </c>
      <c r="O162" s="428">
        <v>1E-4</v>
      </c>
      <c r="P162" s="428">
        <v>1E-4</v>
      </c>
      <c r="Q162" s="428">
        <v>1E-4</v>
      </c>
      <c r="R162" s="428">
        <v>1E-4</v>
      </c>
      <c r="S162" s="428">
        <v>1E-4</v>
      </c>
      <c r="T162" s="428">
        <v>1E-4</v>
      </c>
    </row>
    <row r="163" spans="1:20" ht="15" thickBot="1" x14ac:dyDescent="0.35">
      <c r="A163" s="416"/>
      <c r="B163" s="375"/>
      <c r="C163" s="375"/>
      <c r="D163" s="428"/>
      <c r="E163" s="378"/>
      <c r="F163" s="428"/>
      <c r="G163" s="428"/>
      <c r="H163" s="428"/>
      <c r="I163" s="428"/>
      <c r="J163" s="428"/>
      <c r="K163" s="428"/>
      <c r="L163" s="428"/>
      <c r="M163" s="428"/>
      <c r="N163" s="428"/>
      <c r="O163" s="428"/>
      <c r="P163" s="428"/>
      <c r="Q163" s="428"/>
      <c r="R163" s="428"/>
      <c r="S163" s="428"/>
      <c r="T163" s="428"/>
    </row>
    <row r="164" spans="1:20" ht="15" thickBot="1" x14ac:dyDescent="0.35">
      <c r="A164" s="416"/>
      <c r="B164" s="375"/>
      <c r="C164" s="375" t="s">
        <v>21</v>
      </c>
      <c r="D164" s="428">
        <v>1E-4</v>
      </c>
      <c r="E164" s="378" t="s">
        <v>20</v>
      </c>
      <c r="F164" s="428">
        <v>1E-4</v>
      </c>
      <c r="G164" s="428">
        <v>1E-4</v>
      </c>
      <c r="H164" s="428">
        <v>1E-4</v>
      </c>
      <c r="I164" s="428">
        <v>1E-4</v>
      </c>
      <c r="J164" s="428">
        <v>1E-4</v>
      </c>
      <c r="K164" s="428">
        <v>1E-4</v>
      </c>
      <c r="L164" s="428">
        <v>1E-4</v>
      </c>
      <c r="M164" s="428">
        <v>1E-4</v>
      </c>
      <c r="N164" s="428">
        <v>1E-4</v>
      </c>
      <c r="O164" s="428">
        <v>1E-4</v>
      </c>
      <c r="P164" s="428">
        <v>1E-4</v>
      </c>
      <c r="Q164" s="428">
        <v>1E-4</v>
      </c>
      <c r="R164" s="428">
        <v>1E-4</v>
      </c>
      <c r="S164" s="428">
        <v>1E-4</v>
      </c>
      <c r="T164" s="428">
        <v>1E-4</v>
      </c>
    </row>
    <row r="165" spans="1:20" ht="15" thickBot="1" x14ac:dyDescent="0.35">
      <c r="A165" s="416"/>
      <c r="B165" s="375"/>
      <c r="C165" s="375"/>
      <c r="D165" s="428"/>
      <c r="E165" s="378"/>
      <c r="F165" s="428"/>
      <c r="G165" s="428"/>
      <c r="H165" s="428"/>
      <c r="I165" s="428"/>
      <c r="J165" s="428"/>
      <c r="K165" s="428"/>
      <c r="L165" s="428"/>
      <c r="M165" s="428"/>
      <c r="N165" s="428"/>
      <c r="O165" s="428"/>
      <c r="P165" s="428"/>
      <c r="Q165" s="428"/>
      <c r="R165" s="428"/>
      <c r="S165" s="428"/>
      <c r="T165" s="428"/>
    </row>
    <row r="166" spans="1:20" ht="15" thickBot="1" x14ac:dyDescent="0.35">
      <c r="A166" s="416"/>
      <c r="B166" s="375"/>
      <c r="C166" s="375" t="s">
        <v>22</v>
      </c>
      <c r="D166" s="428">
        <v>1E-4</v>
      </c>
      <c r="E166" s="378" t="s">
        <v>20</v>
      </c>
      <c r="F166" s="428">
        <v>1E-4</v>
      </c>
      <c r="G166" s="428">
        <v>1E-4</v>
      </c>
      <c r="H166" s="428">
        <v>1E-4</v>
      </c>
      <c r="I166" s="428">
        <v>1E-4</v>
      </c>
      <c r="J166" s="428">
        <v>1E-4</v>
      </c>
      <c r="K166" s="428">
        <v>1E-4</v>
      </c>
      <c r="L166" s="428">
        <v>1E-4</v>
      </c>
      <c r="M166" s="428">
        <v>1E-4</v>
      </c>
      <c r="N166" s="428">
        <v>1E-4</v>
      </c>
      <c r="O166" s="428">
        <v>1E-4</v>
      </c>
      <c r="P166" s="428">
        <v>1E-4</v>
      </c>
      <c r="Q166" s="428">
        <v>1E-4</v>
      </c>
      <c r="R166" s="428">
        <v>1E-4</v>
      </c>
      <c r="S166" s="428">
        <v>1E-4</v>
      </c>
      <c r="T166" s="428">
        <v>1E-4</v>
      </c>
    </row>
    <row r="167" spans="1:20" ht="15" thickBot="1" x14ac:dyDescent="0.35">
      <c r="A167" s="416"/>
      <c r="B167" s="375"/>
      <c r="C167" s="375"/>
      <c r="D167" s="428"/>
      <c r="E167" s="378"/>
      <c r="F167" s="428"/>
      <c r="G167" s="428"/>
      <c r="H167" s="428"/>
      <c r="I167" s="428"/>
      <c r="J167" s="428"/>
      <c r="K167" s="428"/>
      <c r="L167" s="428"/>
      <c r="M167" s="428"/>
      <c r="N167" s="428"/>
      <c r="O167" s="428"/>
      <c r="P167" s="428"/>
      <c r="Q167" s="428"/>
      <c r="R167" s="428"/>
      <c r="S167" s="428"/>
      <c r="T167" s="428"/>
    </row>
    <row r="168" spans="1:20" ht="15" thickBot="1" x14ac:dyDescent="0.35">
      <c r="A168" s="416"/>
      <c r="B168" s="375" t="s">
        <v>72</v>
      </c>
      <c r="C168" s="375" t="s">
        <v>19</v>
      </c>
      <c r="D168" s="428">
        <v>1E-4</v>
      </c>
      <c r="E168" s="378" t="s">
        <v>20</v>
      </c>
      <c r="F168" s="428">
        <v>1E-4</v>
      </c>
      <c r="G168" s="428">
        <v>1E-4</v>
      </c>
      <c r="H168" s="428">
        <v>1E-4</v>
      </c>
      <c r="I168" s="428">
        <v>1E-4</v>
      </c>
      <c r="J168" s="428">
        <v>1E-4</v>
      </c>
      <c r="K168" s="428">
        <v>1E-4</v>
      </c>
      <c r="L168" s="428">
        <v>1E-4</v>
      </c>
      <c r="M168" s="428">
        <v>1E-4</v>
      </c>
      <c r="N168" s="428">
        <v>1E-4</v>
      </c>
      <c r="O168" s="428">
        <v>1E-4</v>
      </c>
      <c r="P168" s="428">
        <v>1E-4</v>
      </c>
      <c r="Q168" s="428">
        <v>1E-4</v>
      </c>
      <c r="R168" s="428">
        <v>1E-4</v>
      </c>
      <c r="S168" s="428">
        <v>1E-4</v>
      </c>
      <c r="T168" s="428">
        <v>1E-4</v>
      </c>
    </row>
    <row r="169" spans="1:20" ht="15" thickBot="1" x14ac:dyDescent="0.35">
      <c r="A169" s="416"/>
      <c r="B169" s="375"/>
      <c r="C169" s="375"/>
      <c r="D169" s="428"/>
      <c r="E169" s="378"/>
      <c r="F169" s="428"/>
      <c r="G169" s="428"/>
      <c r="H169" s="428"/>
      <c r="I169" s="428"/>
      <c r="J169" s="428"/>
      <c r="K169" s="428"/>
      <c r="L169" s="428"/>
      <c r="M169" s="428"/>
      <c r="N169" s="428"/>
      <c r="O169" s="428"/>
      <c r="P169" s="428"/>
      <c r="Q169" s="428"/>
      <c r="R169" s="428"/>
      <c r="S169" s="428"/>
      <c r="T169" s="428"/>
    </row>
    <row r="170" spans="1:20" ht="15" thickBot="1" x14ac:dyDescent="0.35">
      <c r="A170" s="416"/>
      <c r="B170" s="375"/>
      <c r="C170" s="375" t="s">
        <v>21</v>
      </c>
      <c r="D170" s="428">
        <v>1E-4</v>
      </c>
      <c r="E170" s="378" t="s">
        <v>20</v>
      </c>
      <c r="F170" s="428">
        <v>1E-4</v>
      </c>
      <c r="G170" s="428">
        <v>1E-4</v>
      </c>
      <c r="H170" s="428">
        <v>1E-4</v>
      </c>
      <c r="I170" s="428">
        <v>1E-4</v>
      </c>
      <c r="J170" s="428">
        <v>1E-4</v>
      </c>
      <c r="K170" s="428">
        <v>1E-4</v>
      </c>
      <c r="L170" s="428">
        <v>1E-4</v>
      </c>
      <c r="M170" s="428">
        <v>1E-4</v>
      </c>
      <c r="N170" s="428">
        <v>1E-4</v>
      </c>
      <c r="O170" s="428">
        <v>1E-4</v>
      </c>
      <c r="P170" s="428">
        <v>1E-4</v>
      </c>
      <c r="Q170" s="428">
        <v>1E-4</v>
      </c>
      <c r="R170" s="428">
        <v>1E-4</v>
      </c>
      <c r="S170" s="428">
        <v>1E-4</v>
      </c>
      <c r="T170" s="428">
        <v>1E-4</v>
      </c>
    </row>
    <row r="171" spans="1:20" ht="15" thickBot="1" x14ac:dyDescent="0.35">
      <c r="A171" s="416"/>
      <c r="B171" s="375"/>
      <c r="C171" s="375"/>
      <c r="D171" s="428"/>
      <c r="E171" s="378"/>
      <c r="F171" s="428"/>
      <c r="G171" s="428"/>
      <c r="H171" s="428"/>
      <c r="I171" s="428"/>
      <c r="J171" s="428"/>
      <c r="K171" s="428"/>
      <c r="L171" s="428"/>
      <c r="M171" s="428"/>
      <c r="N171" s="428"/>
      <c r="O171" s="428"/>
      <c r="P171" s="428"/>
      <c r="Q171" s="428"/>
      <c r="R171" s="428"/>
      <c r="S171" s="428"/>
      <c r="T171" s="428"/>
    </row>
    <row r="172" spans="1:20" ht="15" thickBot="1" x14ac:dyDescent="0.35">
      <c r="A172" s="416"/>
      <c r="B172" s="375"/>
      <c r="C172" s="375" t="s">
        <v>22</v>
      </c>
      <c r="D172" s="428">
        <v>1E-4</v>
      </c>
      <c r="E172" s="378" t="s">
        <v>20</v>
      </c>
      <c r="F172" s="428">
        <v>1E-4</v>
      </c>
      <c r="G172" s="428">
        <v>1E-4</v>
      </c>
      <c r="H172" s="428">
        <v>1E-4</v>
      </c>
      <c r="I172" s="428">
        <v>1E-4</v>
      </c>
      <c r="J172" s="428">
        <v>1E-4</v>
      </c>
      <c r="K172" s="428">
        <v>1E-4</v>
      </c>
      <c r="L172" s="428">
        <v>1E-4</v>
      </c>
      <c r="M172" s="428">
        <v>1E-4</v>
      </c>
      <c r="N172" s="428">
        <v>1E-4</v>
      </c>
      <c r="O172" s="428">
        <v>1E-4</v>
      </c>
      <c r="P172" s="428">
        <v>1E-4</v>
      </c>
      <c r="Q172" s="428">
        <v>1E-4</v>
      </c>
      <c r="R172" s="428">
        <v>1E-4</v>
      </c>
      <c r="S172" s="428">
        <v>1E-4</v>
      </c>
      <c r="T172" s="428">
        <v>1E-4</v>
      </c>
    </row>
    <row r="173" spans="1:20" ht="24" customHeight="1" thickBot="1" x14ac:dyDescent="0.35">
      <c r="A173" s="416"/>
      <c r="B173" s="375"/>
      <c r="C173" s="375"/>
      <c r="D173" s="428"/>
      <c r="E173" s="378"/>
      <c r="F173" s="428"/>
      <c r="G173" s="428"/>
      <c r="H173" s="428"/>
      <c r="I173" s="428"/>
      <c r="J173" s="428"/>
      <c r="K173" s="428"/>
      <c r="L173" s="428"/>
      <c r="M173" s="428"/>
      <c r="N173" s="428"/>
      <c r="O173" s="428"/>
      <c r="P173" s="428"/>
      <c r="Q173" s="428"/>
      <c r="R173" s="428"/>
      <c r="S173" s="428"/>
      <c r="T173" s="428"/>
    </row>
    <row r="174" spans="1:20" ht="15" thickBot="1" x14ac:dyDescent="0.35">
      <c r="A174" s="416"/>
      <c r="B174" s="375" t="s">
        <v>73</v>
      </c>
      <c r="C174" s="375" t="s">
        <v>19</v>
      </c>
      <c r="D174" s="428">
        <v>1E-4</v>
      </c>
      <c r="E174" s="378" t="s">
        <v>20</v>
      </c>
      <c r="F174" s="428">
        <v>1E-4</v>
      </c>
      <c r="G174" s="428">
        <v>1E-4</v>
      </c>
      <c r="H174" s="428">
        <v>1E-4</v>
      </c>
      <c r="I174" s="428">
        <v>1E-4</v>
      </c>
      <c r="J174" s="428">
        <v>1E-4</v>
      </c>
      <c r="K174" s="428">
        <v>1E-4</v>
      </c>
      <c r="L174" s="428">
        <v>1E-4</v>
      </c>
      <c r="M174" s="428">
        <v>1E-4</v>
      </c>
      <c r="N174" s="428">
        <v>1E-4</v>
      </c>
      <c r="O174" s="428">
        <v>1E-4</v>
      </c>
      <c r="P174" s="428">
        <v>1E-4</v>
      </c>
      <c r="Q174" s="428">
        <v>1E-4</v>
      </c>
      <c r="R174" s="428">
        <v>1E-4</v>
      </c>
      <c r="S174" s="428">
        <v>1E-4</v>
      </c>
      <c r="T174" s="428">
        <v>1E-4</v>
      </c>
    </row>
    <row r="175" spans="1:20" ht="15" thickBot="1" x14ac:dyDescent="0.35">
      <c r="A175" s="416"/>
      <c r="B175" s="375"/>
      <c r="C175" s="375"/>
      <c r="D175" s="428"/>
      <c r="E175" s="378"/>
      <c r="F175" s="428"/>
      <c r="G175" s="428"/>
      <c r="H175" s="428"/>
      <c r="I175" s="428"/>
      <c r="J175" s="428"/>
      <c r="K175" s="428"/>
      <c r="L175" s="428"/>
      <c r="M175" s="428"/>
      <c r="N175" s="428"/>
      <c r="O175" s="428"/>
      <c r="P175" s="428"/>
      <c r="Q175" s="428"/>
      <c r="R175" s="428"/>
      <c r="S175" s="428"/>
      <c r="T175" s="428"/>
    </row>
    <row r="176" spans="1:20" ht="15" thickBot="1" x14ac:dyDescent="0.35">
      <c r="A176" s="416"/>
      <c r="B176" s="375"/>
      <c r="C176" s="375" t="s">
        <v>21</v>
      </c>
      <c r="D176" s="428">
        <v>1E-4</v>
      </c>
      <c r="E176" s="378" t="s">
        <v>20</v>
      </c>
      <c r="F176" s="428">
        <v>1E-4</v>
      </c>
      <c r="G176" s="428">
        <v>1E-4</v>
      </c>
      <c r="H176" s="428">
        <v>1E-4</v>
      </c>
      <c r="I176" s="428">
        <v>1E-4</v>
      </c>
      <c r="J176" s="428">
        <v>1E-4</v>
      </c>
      <c r="K176" s="428">
        <v>1E-4</v>
      </c>
      <c r="L176" s="428">
        <v>1E-4</v>
      </c>
      <c r="M176" s="428">
        <v>1E-4</v>
      </c>
      <c r="N176" s="428">
        <v>1E-4</v>
      </c>
      <c r="O176" s="428">
        <v>1E-4</v>
      </c>
      <c r="P176" s="428">
        <v>1E-4</v>
      </c>
      <c r="Q176" s="428">
        <v>1E-4</v>
      </c>
      <c r="R176" s="428">
        <v>1E-4</v>
      </c>
      <c r="S176" s="428">
        <v>1E-4</v>
      </c>
      <c r="T176" s="428">
        <v>1E-4</v>
      </c>
    </row>
    <row r="177" spans="1:20" ht="15" thickBot="1" x14ac:dyDescent="0.35">
      <c r="A177" s="416"/>
      <c r="B177" s="375"/>
      <c r="C177" s="375"/>
      <c r="D177" s="428"/>
      <c r="E177" s="378"/>
      <c r="F177" s="428"/>
      <c r="G177" s="428"/>
      <c r="H177" s="428"/>
      <c r="I177" s="428"/>
      <c r="J177" s="428"/>
      <c r="K177" s="428"/>
      <c r="L177" s="428"/>
      <c r="M177" s="428"/>
      <c r="N177" s="428"/>
      <c r="O177" s="428"/>
      <c r="P177" s="428"/>
      <c r="Q177" s="428"/>
      <c r="R177" s="428"/>
      <c r="S177" s="428"/>
      <c r="T177" s="428"/>
    </row>
    <row r="178" spans="1:20" ht="15" thickBot="1" x14ac:dyDescent="0.35">
      <c r="A178" s="416"/>
      <c r="B178" s="375"/>
      <c r="C178" s="375" t="s">
        <v>22</v>
      </c>
      <c r="D178" s="428">
        <v>1E-4</v>
      </c>
      <c r="E178" s="378" t="s">
        <v>20</v>
      </c>
      <c r="F178" s="428">
        <v>1E-4</v>
      </c>
      <c r="G178" s="428">
        <v>1E-4</v>
      </c>
      <c r="H178" s="428">
        <v>1E-4</v>
      </c>
      <c r="I178" s="428">
        <v>1E-4</v>
      </c>
      <c r="J178" s="428">
        <v>1E-4</v>
      </c>
      <c r="K178" s="428">
        <v>1E-4</v>
      </c>
      <c r="L178" s="428">
        <v>1E-4</v>
      </c>
      <c r="M178" s="428">
        <v>1E-4</v>
      </c>
      <c r="N178" s="428">
        <v>1E-4</v>
      </c>
      <c r="O178" s="428">
        <v>1E-4</v>
      </c>
      <c r="P178" s="428">
        <v>1E-4</v>
      </c>
      <c r="Q178" s="428">
        <v>1E-4</v>
      </c>
      <c r="R178" s="428">
        <v>1E-4</v>
      </c>
      <c r="S178" s="428">
        <v>1E-4</v>
      </c>
      <c r="T178" s="428">
        <v>1E-4</v>
      </c>
    </row>
    <row r="179" spans="1:20" ht="15" thickBot="1" x14ac:dyDescent="0.35">
      <c r="A179" s="416"/>
      <c r="B179" s="375"/>
      <c r="C179" s="375"/>
      <c r="D179" s="428"/>
      <c r="E179" s="378"/>
      <c r="F179" s="428"/>
      <c r="G179" s="428"/>
      <c r="H179" s="428"/>
      <c r="I179" s="428"/>
      <c r="J179" s="428"/>
      <c r="K179" s="428"/>
      <c r="L179" s="428"/>
      <c r="M179" s="428"/>
      <c r="N179" s="428"/>
      <c r="O179" s="428"/>
      <c r="P179" s="428"/>
      <c r="Q179" s="428"/>
      <c r="R179" s="428"/>
      <c r="S179" s="428"/>
      <c r="T179" s="428"/>
    </row>
    <row r="180" spans="1:20" ht="40.5" customHeight="1" thickBot="1" x14ac:dyDescent="0.35">
      <c r="A180" s="83">
        <v>1.7</v>
      </c>
      <c r="B180" s="395" t="s">
        <v>74</v>
      </c>
      <c r="C180" s="396"/>
      <c r="D180" s="396"/>
      <c r="E180" s="396"/>
      <c r="F180" s="396"/>
      <c r="G180" s="396"/>
      <c r="H180" s="396"/>
      <c r="I180" s="396"/>
      <c r="J180" s="396"/>
      <c r="K180" s="396"/>
      <c r="L180" s="396"/>
      <c r="M180" s="396"/>
      <c r="N180" s="396"/>
      <c r="O180" s="396"/>
      <c r="P180" s="396"/>
      <c r="Q180" s="396"/>
      <c r="R180" s="396"/>
      <c r="S180" s="396"/>
      <c r="T180" s="397"/>
    </row>
    <row r="181" spans="1:20" ht="15" thickBot="1" x14ac:dyDescent="0.35">
      <c r="A181" s="374"/>
      <c r="B181" s="375" t="s">
        <v>75</v>
      </c>
      <c r="C181" s="375"/>
      <c r="D181" s="427">
        <v>20</v>
      </c>
      <c r="E181" s="378" t="s">
        <v>20</v>
      </c>
      <c r="F181" s="427">
        <v>20</v>
      </c>
      <c r="G181" s="427">
        <v>20</v>
      </c>
      <c r="H181" s="427">
        <v>20</v>
      </c>
      <c r="I181" s="427">
        <v>20</v>
      </c>
      <c r="J181" s="427">
        <v>20</v>
      </c>
      <c r="K181" s="427">
        <v>20</v>
      </c>
      <c r="L181" s="427">
        <v>20</v>
      </c>
      <c r="M181" s="427">
        <v>20</v>
      </c>
      <c r="N181" s="427">
        <v>20</v>
      </c>
      <c r="O181" s="427">
        <v>20</v>
      </c>
      <c r="P181" s="427">
        <v>20</v>
      </c>
      <c r="Q181" s="427">
        <v>20</v>
      </c>
      <c r="R181" s="427">
        <v>20</v>
      </c>
      <c r="S181" s="427">
        <v>20</v>
      </c>
      <c r="T181" s="427">
        <v>20</v>
      </c>
    </row>
    <row r="182" spans="1:20" ht="36.75" customHeight="1" thickBot="1" x14ac:dyDescent="0.35">
      <c r="A182" s="374"/>
      <c r="B182" s="375"/>
      <c r="C182" s="375"/>
      <c r="D182" s="427"/>
      <c r="E182" s="378"/>
      <c r="F182" s="427"/>
      <c r="G182" s="427"/>
      <c r="H182" s="427"/>
      <c r="I182" s="427"/>
      <c r="J182" s="427"/>
      <c r="K182" s="427"/>
      <c r="L182" s="427"/>
      <c r="M182" s="427"/>
      <c r="N182" s="427"/>
      <c r="O182" s="427"/>
      <c r="P182" s="427"/>
      <c r="Q182" s="427"/>
      <c r="R182" s="427"/>
      <c r="S182" s="427"/>
      <c r="T182" s="427"/>
    </row>
    <row r="183" spans="1:20" ht="15" thickBot="1" x14ac:dyDescent="0.35">
      <c r="A183" s="374"/>
      <c r="B183" s="375" t="s">
        <v>76</v>
      </c>
      <c r="C183" s="375"/>
      <c r="D183" s="427">
        <v>100</v>
      </c>
      <c r="E183" s="378" t="s">
        <v>20</v>
      </c>
      <c r="F183" s="427">
        <v>100</v>
      </c>
      <c r="G183" s="427">
        <v>100</v>
      </c>
      <c r="H183" s="427">
        <v>100</v>
      </c>
      <c r="I183" s="427">
        <v>100</v>
      </c>
      <c r="J183" s="427">
        <v>100</v>
      </c>
      <c r="K183" s="427">
        <v>100</v>
      </c>
      <c r="L183" s="427">
        <v>100</v>
      </c>
      <c r="M183" s="427">
        <v>100</v>
      </c>
      <c r="N183" s="427">
        <v>100</v>
      </c>
      <c r="O183" s="427">
        <v>100</v>
      </c>
      <c r="P183" s="427">
        <v>100</v>
      </c>
      <c r="Q183" s="427">
        <v>100</v>
      </c>
      <c r="R183" s="427">
        <v>100</v>
      </c>
      <c r="S183" s="427">
        <v>100</v>
      </c>
      <c r="T183" s="427">
        <v>100</v>
      </c>
    </row>
    <row r="184" spans="1:20" ht="15" thickBot="1" x14ac:dyDescent="0.35">
      <c r="A184" s="374"/>
      <c r="B184" s="375"/>
      <c r="C184" s="375"/>
      <c r="D184" s="427"/>
      <c r="E184" s="378"/>
      <c r="F184" s="427"/>
      <c r="G184" s="427"/>
      <c r="H184" s="427"/>
      <c r="I184" s="427"/>
      <c r="J184" s="427"/>
      <c r="K184" s="427"/>
      <c r="L184" s="427"/>
      <c r="M184" s="427"/>
      <c r="N184" s="427"/>
      <c r="O184" s="427"/>
      <c r="P184" s="427"/>
      <c r="Q184" s="427"/>
      <c r="R184" s="427"/>
      <c r="S184" s="427"/>
      <c r="T184" s="427"/>
    </row>
    <row r="185" spans="1:20" ht="16.2" thickBot="1" x14ac:dyDescent="0.35">
      <c r="A185" s="88">
        <v>2</v>
      </c>
      <c r="B185" s="433" t="s">
        <v>77</v>
      </c>
      <c r="C185" s="434"/>
      <c r="D185" s="434"/>
      <c r="E185" s="434"/>
      <c r="F185" s="434"/>
      <c r="G185" s="434"/>
      <c r="H185" s="434"/>
      <c r="I185" s="434"/>
      <c r="J185" s="434"/>
      <c r="K185" s="434"/>
      <c r="L185" s="434"/>
      <c r="M185" s="434"/>
      <c r="N185" s="434"/>
      <c r="O185" s="434"/>
      <c r="P185" s="434"/>
      <c r="Q185" s="434"/>
      <c r="R185" s="434"/>
      <c r="S185" s="434"/>
      <c r="T185" s="435"/>
    </row>
    <row r="186" spans="1:20" ht="15" thickBot="1" x14ac:dyDescent="0.35">
      <c r="A186" s="93">
        <v>2.1</v>
      </c>
      <c r="B186" s="436" t="s">
        <v>78</v>
      </c>
      <c r="C186" s="437"/>
      <c r="D186" s="437"/>
      <c r="E186" s="437"/>
      <c r="F186" s="437"/>
      <c r="G186" s="437"/>
      <c r="H186" s="437"/>
      <c r="I186" s="437"/>
      <c r="J186" s="437"/>
      <c r="K186" s="437"/>
      <c r="L186" s="437"/>
      <c r="M186" s="437"/>
      <c r="N186" s="437"/>
      <c r="O186" s="437"/>
      <c r="P186" s="437"/>
      <c r="Q186" s="437"/>
      <c r="R186" s="437"/>
      <c r="S186" s="437"/>
      <c r="T186" s="438"/>
    </row>
    <row r="187" spans="1:20" ht="15" thickBot="1" x14ac:dyDescent="0.35">
      <c r="A187" s="374"/>
      <c r="B187" s="430" t="s">
        <v>79</v>
      </c>
      <c r="C187" s="430"/>
      <c r="D187" s="429">
        <v>0.31</v>
      </c>
      <c r="E187" s="378" t="s">
        <v>20</v>
      </c>
      <c r="F187" s="429">
        <v>0.55000000000000004</v>
      </c>
      <c r="G187" s="429">
        <v>0.55000000000000004</v>
      </c>
      <c r="H187" s="429">
        <v>0.55000000000000004</v>
      </c>
      <c r="I187" s="429">
        <v>0.55000000000000004</v>
      </c>
      <c r="J187" s="429">
        <v>0.55000000000000004</v>
      </c>
      <c r="K187" s="429">
        <v>0.4</v>
      </c>
      <c r="L187" s="429">
        <v>0.4</v>
      </c>
      <c r="M187" s="429">
        <v>0.4</v>
      </c>
      <c r="N187" s="429">
        <v>0.4</v>
      </c>
      <c r="O187" s="429">
        <v>0.4</v>
      </c>
      <c r="P187" s="429">
        <v>0.31</v>
      </c>
      <c r="Q187" s="429">
        <v>0.31</v>
      </c>
      <c r="R187" s="429">
        <v>0.31</v>
      </c>
      <c r="S187" s="429">
        <v>0.31</v>
      </c>
      <c r="T187" s="429">
        <v>0.31</v>
      </c>
    </row>
    <row r="188" spans="1:20" ht="42" customHeight="1" thickBot="1" x14ac:dyDescent="0.35">
      <c r="A188" s="374"/>
      <c r="B188" s="430"/>
      <c r="C188" s="430"/>
      <c r="D188" s="429"/>
      <c r="E188" s="378"/>
      <c r="F188" s="429"/>
      <c r="G188" s="429"/>
      <c r="H188" s="429"/>
      <c r="I188" s="429"/>
      <c r="J188" s="429"/>
      <c r="K188" s="429"/>
      <c r="L188" s="429"/>
      <c r="M188" s="429"/>
      <c r="N188" s="429"/>
      <c r="O188" s="429"/>
      <c r="P188" s="429"/>
      <c r="Q188" s="429"/>
      <c r="R188" s="429"/>
      <c r="S188" s="429"/>
      <c r="T188" s="429"/>
    </row>
    <row r="189" spans="1:20" ht="15" thickBot="1" x14ac:dyDescent="0.35">
      <c r="A189" s="374"/>
      <c r="B189" s="388" t="s">
        <v>80</v>
      </c>
      <c r="C189" s="388"/>
      <c r="D189" s="120">
        <v>93.95</v>
      </c>
      <c r="E189" s="168" t="s">
        <v>81</v>
      </c>
      <c r="F189" s="61">
        <v>93.95</v>
      </c>
      <c r="G189" s="61">
        <v>93.95</v>
      </c>
      <c r="H189" s="61">
        <v>93.95</v>
      </c>
      <c r="I189" s="61">
        <v>93.95</v>
      </c>
      <c r="J189" s="61">
        <v>93.95</v>
      </c>
      <c r="K189" s="61">
        <v>93.95</v>
      </c>
      <c r="L189" s="61">
        <v>93.95</v>
      </c>
      <c r="M189" s="61">
        <v>93.95</v>
      </c>
      <c r="N189" s="61">
        <v>93.95</v>
      </c>
      <c r="O189" s="61">
        <v>93.95</v>
      </c>
      <c r="P189" s="61">
        <v>93.95</v>
      </c>
      <c r="Q189" s="61">
        <v>93.95</v>
      </c>
      <c r="R189" s="61">
        <v>93.95</v>
      </c>
      <c r="S189" s="120">
        <v>93.95</v>
      </c>
      <c r="T189" s="120">
        <f>S189+21.138</f>
        <v>115.08800000000001</v>
      </c>
    </row>
    <row r="190" spans="1:20" ht="41.25" customHeight="1" thickBot="1" x14ac:dyDescent="0.35">
      <c r="A190" s="374"/>
      <c r="B190" s="388"/>
      <c r="C190" s="388"/>
      <c r="D190" s="120">
        <v>115.08799999999999</v>
      </c>
      <c r="E190" s="168" t="s">
        <v>81</v>
      </c>
      <c r="F190" s="61">
        <v>93.95</v>
      </c>
      <c r="G190" s="61">
        <v>93.95</v>
      </c>
      <c r="H190" s="61">
        <v>93.95</v>
      </c>
      <c r="I190" s="61">
        <v>93.95</v>
      </c>
      <c r="J190" s="61">
        <v>93.95</v>
      </c>
      <c r="K190" s="61">
        <v>93.95</v>
      </c>
      <c r="L190" s="61">
        <v>93.95</v>
      </c>
      <c r="M190" s="61">
        <v>93.95</v>
      </c>
      <c r="N190" s="61">
        <v>93.95</v>
      </c>
      <c r="O190" s="61">
        <v>93.95</v>
      </c>
      <c r="P190" s="61">
        <v>93.95</v>
      </c>
      <c r="Q190" s="61">
        <v>93.95</v>
      </c>
      <c r="R190" s="61">
        <v>93.95</v>
      </c>
      <c r="S190" s="120">
        <v>115.08799999999999</v>
      </c>
      <c r="T190" s="120">
        <v>115.08799999999999</v>
      </c>
    </row>
    <row r="191" spans="1:20" ht="15" thickBot="1" x14ac:dyDescent="0.35">
      <c r="A191" s="374"/>
      <c r="B191" s="388" t="s">
        <v>82</v>
      </c>
      <c r="C191" s="388"/>
      <c r="D191" s="432">
        <v>0.2</v>
      </c>
      <c r="E191" s="168" t="s">
        <v>83</v>
      </c>
      <c r="F191" s="432">
        <v>0.2</v>
      </c>
      <c r="G191" s="432">
        <v>0.2</v>
      </c>
      <c r="H191" s="432">
        <v>0.2</v>
      </c>
      <c r="I191" s="432">
        <v>0.2</v>
      </c>
      <c r="J191" s="432">
        <v>0.2</v>
      </c>
      <c r="K191" s="432">
        <v>0.2</v>
      </c>
      <c r="L191" s="432">
        <v>0.2</v>
      </c>
      <c r="M191" s="432">
        <v>0.2</v>
      </c>
      <c r="N191" s="432">
        <v>0.2</v>
      </c>
      <c r="O191" s="432">
        <v>0.2</v>
      </c>
      <c r="P191" s="432">
        <v>0.2</v>
      </c>
      <c r="Q191" s="432">
        <v>0.2</v>
      </c>
      <c r="R191" s="432">
        <v>0.2</v>
      </c>
      <c r="S191" s="432">
        <v>0.2</v>
      </c>
      <c r="T191" s="432">
        <v>0.2</v>
      </c>
    </row>
    <row r="192" spans="1:20" ht="42" customHeight="1" thickBot="1" x14ac:dyDescent="0.35">
      <c r="A192" s="374"/>
      <c r="B192" s="388"/>
      <c r="C192" s="388"/>
      <c r="D192" s="432"/>
      <c r="E192" s="168" t="s">
        <v>84</v>
      </c>
      <c r="F192" s="432"/>
      <c r="G192" s="432"/>
      <c r="H192" s="432"/>
      <c r="I192" s="432"/>
      <c r="J192" s="432"/>
      <c r="K192" s="432"/>
      <c r="L192" s="432"/>
      <c r="M192" s="432"/>
      <c r="N192" s="432"/>
      <c r="O192" s="432"/>
      <c r="P192" s="432"/>
      <c r="Q192" s="432"/>
      <c r="R192" s="432"/>
      <c r="S192" s="432"/>
      <c r="T192" s="432"/>
    </row>
    <row r="193" spans="1:20" ht="15.75" customHeight="1" thickBot="1" x14ac:dyDescent="0.35">
      <c r="A193" s="374"/>
      <c r="B193" s="375" t="s">
        <v>157</v>
      </c>
      <c r="C193" s="375" t="s">
        <v>62</v>
      </c>
      <c r="D193" s="439">
        <v>100</v>
      </c>
      <c r="E193" s="419" t="s">
        <v>20</v>
      </c>
      <c r="F193" s="439">
        <v>100</v>
      </c>
      <c r="G193" s="439">
        <v>100</v>
      </c>
      <c r="H193" s="439">
        <v>100</v>
      </c>
      <c r="I193" s="439">
        <v>100</v>
      </c>
      <c r="J193" s="439">
        <v>100</v>
      </c>
      <c r="K193" s="439">
        <v>100</v>
      </c>
      <c r="L193" s="439">
        <v>100</v>
      </c>
      <c r="M193" s="439">
        <v>100</v>
      </c>
      <c r="N193" s="439">
        <v>100</v>
      </c>
      <c r="O193" s="439">
        <v>100</v>
      </c>
      <c r="P193" s="439">
        <v>100</v>
      </c>
      <c r="Q193" s="439">
        <v>100</v>
      </c>
      <c r="R193" s="439">
        <v>100</v>
      </c>
      <c r="S193" s="439">
        <v>100</v>
      </c>
      <c r="T193" s="439">
        <v>100</v>
      </c>
    </row>
    <row r="194" spans="1:20" ht="15" thickBot="1" x14ac:dyDescent="0.35">
      <c r="A194" s="374"/>
      <c r="B194" s="375"/>
      <c r="C194" s="375"/>
      <c r="D194" s="439"/>
      <c r="E194" s="440"/>
      <c r="F194" s="439"/>
      <c r="G194" s="439"/>
      <c r="H194" s="439"/>
      <c r="I194" s="439"/>
      <c r="J194" s="439"/>
      <c r="K194" s="439"/>
      <c r="L194" s="439"/>
      <c r="M194" s="439"/>
      <c r="N194" s="439"/>
      <c r="O194" s="439"/>
      <c r="P194" s="439"/>
      <c r="Q194" s="439"/>
      <c r="R194" s="439"/>
      <c r="S194" s="439"/>
      <c r="T194" s="439"/>
    </row>
    <row r="195" spans="1:20" ht="15" thickBot="1" x14ac:dyDescent="0.35">
      <c r="A195" s="374"/>
      <c r="B195" s="375"/>
      <c r="C195" s="375" t="s">
        <v>21</v>
      </c>
      <c r="D195" s="439">
        <v>100</v>
      </c>
      <c r="E195" s="419" t="s">
        <v>20</v>
      </c>
      <c r="F195" s="439">
        <v>100</v>
      </c>
      <c r="G195" s="439">
        <v>100</v>
      </c>
      <c r="H195" s="439">
        <v>100</v>
      </c>
      <c r="I195" s="439">
        <v>100</v>
      </c>
      <c r="J195" s="439">
        <v>100</v>
      </c>
      <c r="K195" s="439">
        <v>100</v>
      </c>
      <c r="L195" s="439">
        <v>100</v>
      </c>
      <c r="M195" s="439">
        <v>100</v>
      </c>
      <c r="N195" s="439">
        <v>100</v>
      </c>
      <c r="O195" s="439">
        <v>100</v>
      </c>
      <c r="P195" s="439">
        <v>100</v>
      </c>
      <c r="Q195" s="439">
        <v>100</v>
      </c>
      <c r="R195" s="439">
        <v>100</v>
      </c>
      <c r="S195" s="439">
        <v>100</v>
      </c>
      <c r="T195" s="439">
        <v>100</v>
      </c>
    </row>
    <row r="196" spans="1:20" ht="15" thickBot="1" x14ac:dyDescent="0.35">
      <c r="A196" s="374"/>
      <c r="B196" s="375"/>
      <c r="C196" s="375"/>
      <c r="D196" s="439"/>
      <c r="E196" s="440"/>
      <c r="F196" s="439"/>
      <c r="G196" s="439"/>
      <c r="H196" s="439"/>
      <c r="I196" s="439"/>
      <c r="J196" s="439"/>
      <c r="K196" s="439"/>
      <c r="L196" s="439"/>
      <c r="M196" s="439"/>
      <c r="N196" s="439"/>
      <c r="O196" s="439"/>
      <c r="P196" s="439"/>
      <c r="Q196" s="439"/>
      <c r="R196" s="439"/>
      <c r="S196" s="439"/>
      <c r="T196" s="439"/>
    </row>
    <row r="197" spans="1:20" ht="15" thickBot="1" x14ac:dyDescent="0.35">
      <c r="A197" s="374"/>
      <c r="B197" s="375"/>
      <c r="C197" s="375" t="s">
        <v>22</v>
      </c>
      <c r="D197" s="439">
        <v>100</v>
      </c>
      <c r="E197" s="419" t="s">
        <v>20</v>
      </c>
      <c r="F197" s="439">
        <v>100</v>
      </c>
      <c r="G197" s="439">
        <v>100</v>
      </c>
      <c r="H197" s="439">
        <v>100</v>
      </c>
      <c r="I197" s="439">
        <v>100</v>
      </c>
      <c r="J197" s="439">
        <v>100</v>
      </c>
      <c r="K197" s="439">
        <v>100</v>
      </c>
      <c r="L197" s="439">
        <v>100</v>
      </c>
      <c r="M197" s="439">
        <v>100</v>
      </c>
      <c r="N197" s="439">
        <v>100</v>
      </c>
      <c r="O197" s="439">
        <v>100</v>
      </c>
      <c r="P197" s="439">
        <v>100</v>
      </c>
      <c r="Q197" s="439">
        <v>100</v>
      </c>
      <c r="R197" s="439">
        <v>100</v>
      </c>
      <c r="S197" s="439">
        <v>100</v>
      </c>
      <c r="T197" s="439">
        <v>100</v>
      </c>
    </row>
    <row r="198" spans="1:20" ht="15" thickBot="1" x14ac:dyDescent="0.35">
      <c r="A198" s="374"/>
      <c r="B198" s="375"/>
      <c r="C198" s="375"/>
      <c r="D198" s="439"/>
      <c r="E198" s="440"/>
      <c r="F198" s="439"/>
      <c r="G198" s="439"/>
      <c r="H198" s="439"/>
      <c r="I198" s="439"/>
      <c r="J198" s="439"/>
      <c r="K198" s="439"/>
      <c r="L198" s="439"/>
      <c r="M198" s="439"/>
      <c r="N198" s="439"/>
      <c r="O198" s="439"/>
      <c r="P198" s="439"/>
      <c r="Q198" s="439"/>
      <c r="R198" s="439"/>
      <c r="S198" s="439"/>
      <c r="T198" s="439"/>
    </row>
    <row r="199" spans="1:20" ht="30" customHeight="1" thickBot="1" x14ac:dyDescent="0.35">
      <c r="A199" s="374"/>
      <c r="B199" s="430" t="s">
        <v>85</v>
      </c>
      <c r="C199" s="430"/>
      <c r="D199" s="120">
        <v>115.08799999999999</v>
      </c>
      <c r="E199" s="168" t="s">
        <v>81</v>
      </c>
      <c r="F199" s="61">
        <v>93.95</v>
      </c>
      <c r="G199" s="61">
        <v>93.95</v>
      </c>
      <c r="H199" s="61">
        <v>93.95</v>
      </c>
      <c r="I199" s="61">
        <v>93.95</v>
      </c>
      <c r="J199" s="61">
        <v>93.95</v>
      </c>
      <c r="K199" s="61">
        <v>93.95</v>
      </c>
      <c r="L199" s="61">
        <v>93.95</v>
      </c>
      <c r="M199" s="61">
        <v>93.95</v>
      </c>
      <c r="N199" s="61">
        <v>93.95</v>
      </c>
      <c r="O199" s="61">
        <v>93.95</v>
      </c>
      <c r="P199" s="61">
        <v>93.95</v>
      </c>
      <c r="Q199" s="61">
        <v>93.95</v>
      </c>
      <c r="R199" s="61">
        <v>93.95</v>
      </c>
      <c r="S199" s="120">
        <f>R199+21.138</f>
        <v>115.08800000000001</v>
      </c>
      <c r="T199" s="120">
        <v>115.08799999999999</v>
      </c>
    </row>
    <row r="200" spans="1:20" ht="31.5" customHeight="1" thickBot="1" x14ac:dyDescent="0.35">
      <c r="A200" s="374"/>
      <c r="B200" s="430"/>
      <c r="C200" s="430"/>
      <c r="D200" s="61">
        <v>70</v>
      </c>
      <c r="E200" s="168" t="s">
        <v>81</v>
      </c>
      <c r="F200" s="61">
        <v>70</v>
      </c>
      <c r="G200" s="61">
        <v>70</v>
      </c>
      <c r="H200" s="61">
        <v>70</v>
      </c>
      <c r="I200" s="61">
        <v>70</v>
      </c>
      <c r="J200" s="61">
        <v>70</v>
      </c>
      <c r="K200" s="61">
        <v>70</v>
      </c>
      <c r="L200" s="61">
        <v>70</v>
      </c>
      <c r="M200" s="61">
        <v>70</v>
      </c>
      <c r="N200" s="61">
        <v>70</v>
      </c>
      <c r="O200" s="61">
        <v>70</v>
      </c>
      <c r="P200" s="61">
        <v>70</v>
      </c>
      <c r="Q200" s="61">
        <v>70</v>
      </c>
      <c r="R200" s="61">
        <v>70</v>
      </c>
      <c r="S200" s="61">
        <v>70</v>
      </c>
      <c r="T200" s="61">
        <v>70</v>
      </c>
    </row>
    <row r="201" spans="1:20" ht="15.75" customHeight="1" thickBot="1" x14ac:dyDescent="0.35">
      <c r="A201" s="374"/>
      <c r="B201" s="375" t="s">
        <v>159</v>
      </c>
      <c r="C201" s="375"/>
      <c r="D201" s="427">
        <v>100</v>
      </c>
      <c r="E201" s="378" t="s">
        <v>20</v>
      </c>
      <c r="F201" s="427">
        <v>99</v>
      </c>
      <c r="G201" s="427">
        <v>99</v>
      </c>
      <c r="H201" s="427">
        <v>99</v>
      </c>
      <c r="I201" s="427">
        <v>99</v>
      </c>
      <c r="J201" s="427">
        <v>99</v>
      </c>
      <c r="K201" s="427">
        <v>99</v>
      </c>
      <c r="L201" s="427">
        <v>99</v>
      </c>
      <c r="M201" s="427">
        <v>99</v>
      </c>
      <c r="N201" s="427">
        <v>99</v>
      </c>
      <c r="O201" s="427">
        <v>99</v>
      </c>
      <c r="P201" s="427">
        <v>99</v>
      </c>
      <c r="Q201" s="427">
        <v>99</v>
      </c>
      <c r="R201" s="427">
        <v>99</v>
      </c>
      <c r="S201" s="427">
        <v>100</v>
      </c>
      <c r="T201" s="427">
        <v>100</v>
      </c>
    </row>
    <row r="202" spans="1:20" ht="34.5" customHeight="1" thickBot="1" x14ac:dyDescent="0.35">
      <c r="A202" s="374"/>
      <c r="B202" s="375"/>
      <c r="C202" s="375"/>
      <c r="D202" s="427"/>
      <c r="E202" s="378"/>
      <c r="F202" s="427"/>
      <c r="G202" s="427"/>
      <c r="H202" s="427"/>
      <c r="I202" s="427"/>
      <c r="J202" s="427"/>
      <c r="K202" s="427"/>
      <c r="L202" s="427"/>
      <c r="M202" s="427"/>
      <c r="N202" s="427"/>
      <c r="O202" s="427"/>
      <c r="P202" s="427"/>
      <c r="Q202" s="427"/>
      <c r="R202" s="427"/>
      <c r="S202" s="427"/>
      <c r="T202" s="427"/>
    </row>
    <row r="203" spans="1:20" ht="30.75" customHeight="1" thickBot="1" x14ac:dyDescent="0.35">
      <c r="A203" s="83">
        <v>2.2000000000000002</v>
      </c>
      <c r="B203" s="441" t="s">
        <v>86</v>
      </c>
      <c r="C203" s="442"/>
      <c r="D203" s="442"/>
      <c r="E203" s="442"/>
      <c r="F203" s="442"/>
      <c r="G203" s="442"/>
      <c r="H203" s="442"/>
      <c r="I203" s="442"/>
      <c r="J203" s="442"/>
      <c r="K203" s="442"/>
      <c r="L203" s="442"/>
      <c r="M203" s="442"/>
      <c r="N203" s="442"/>
      <c r="O203" s="442"/>
      <c r="P203" s="442"/>
      <c r="Q203" s="442"/>
      <c r="R203" s="442"/>
      <c r="S203" s="442"/>
      <c r="T203" s="443"/>
    </row>
    <row r="204" spans="1:20" ht="15" thickBot="1" x14ac:dyDescent="0.35">
      <c r="A204" s="374"/>
      <c r="B204" s="375" t="s">
        <v>87</v>
      </c>
      <c r="C204" s="375"/>
      <c r="D204" s="134">
        <v>68.688999999999993</v>
      </c>
      <c r="E204" s="168" t="s">
        <v>88</v>
      </c>
      <c r="F204" s="60">
        <v>50.744999999999997</v>
      </c>
      <c r="G204" s="60">
        <v>50.744999999999997</v>
      </c>
      <c r="H204" s="60">
        <v>50.744999999999997</v>
      </c>
      <c r="I204" s="60">
        <v>50.744999999999997</v>
      </c>
      <c r="J204" s="60">
        <v>50.744999999999997</v>
      </c>
      <c r="K204" s="60">
        <v>50.744999999999997</v>
      </c>
      <c r="L204" s="60">
        <v>50.744999999999997</v>
      </c>
      <c r="M204" s="60">
        <v>50.744999999999997</v>
      </c>
      <c r="N204" s="60">
        <v>50.744999999999997</v>
      </c>
      <c r="O204" s="60">
        <v>50.744999999999997</v>
      </c>
      <c r="P204" s="60">
        <v>50.744999999999997</v>
      </c>
      <c r="Q204" s="60">
        <v>50.744999999999997</v>
      </c>
      <c r="R204" s="60">
        <v>50.744999999999997</v>
      </c>
      <c r="S204" s="134">
        <v>68.688999999999993</v>
      </c>
      <c r="T204" s="134">
        <v>68.688999999999993</v>
      </c>
    </row>
    <row r="205" spans="1:20" ht="30" customHeight="1" thickBot="1" x14ac:dyDescent="0.35">
      <c r="A205" s="374"/>
      <c r="B205" s="375"/>
      <c r="C205" s="375"/>
      <c r="D205" s="61">
        <v>70</v>
      </c>
      <c r="E205" s="168" t="s">
        <v>81</v>
      </c>
      <c r="F205" s="61">
        <v>70</v>
      </c>
      <c r="G205" s="61">
        <v>70</v>
      </c>
      <c r="H205" s="61">
        <v>70</v>
      </c>
      <c r="I205" s="61">
        <v>70</v>
      </c>
      <c r="J205" s="61">
        <v>70</v>
      </c>
      <c r="K205" s="61">
        <v>70</v>
      </c>
      <c r="L205" s="61">
        <v>70</v>
      </c>
      <c r="M205" s="61">
        <v>70</v>
      </c>
      <c r="N205" s="61">
        <v>70</v>
      </c>
      <c r="O205" s="61">
        <v>70</v>
      </c>
      <c r="P205" s="61">
        <v>70</v>
      </c>
      <c r="Q205" s="61">
        <v>70</v>
      </c>
      <c r="R205" s="61">
        <v>70</v>
      </c>
      <c r="S205" s="61">
        <v>70</v>
      </c>
      <c r="T205" s="61">
        <v>70</v>
      </c>
    </row>
    <row r="206" spans="1:20" ht="27" customHeight="1" thickBot="1" x14ac:dyDescent="0.35">
      <c r="A206" s="374"/>
      <c r="B206" s="375" t="s">
        <v>158</v>
      </c>
      <c r="C206" s="375"/>
      <c r="D206" s="60">
        <v>50.744999999999997</v>
      </c>
      <c r="E206" s="168" t="s">
        <v>88</v>
      </c>
      <c r="F206" s="60">
        <v>50.744999999999997</v>
      </c>
      <c r="G206" s="60">
        <v>50.744999999999997</v>
      </c>
      <c r="H206" s="60">
        <v>50.744999999999997</v>
      </c>
      <c r="I206" s="60">
        <v>50.744999999999997</v>
      </c>
      <c r="J206" s="60">
        <v>50.744999999999997</v>
      </c>
      <c r="K206" s="60">
        <v>50.744999999999997</v>
      </c>
      <c r="L206" s="60">
        <v>50.744999999999997</v>
      </c>
      <c r="M206" s="60">
        <v>50.744999999999997</v>
      </c>
      <c r="N206" s="60">
        <v>50.744999999999997</v>
      </c>
      <c r="O206" s="60">
        <v>50.744999999999997</v>
      </c>
      <c r="P206" s="60">
        <v>50.744999999999997</v>
      </c>
      <c r="Q206" s="60">
        <v>50.744999999999997</v>
      </c>
      <c r="R206" s="60">
        <v>50.744999999999997</v>
      </c>
      <c r="S206" s="60">
        <v>50.744999999999997</v>
      </c>
      <c r="T206" s="134">
        <v>68.688999999999993</v>
      </c>
    </row>
    <row r="207" spans="1:20" ht="51" customHeight="1" thickBot="1" x14ac:dyDescent="0.35">
      <c r="A207" s="374"/>
      <c r="B207" s="375"/>
      <c r="C207" s="375"/>
      <c r="D207" s="134">
        <v>68.688999999999993</v>
      </c>
      <c r="E207" s="168" t="s">
        <v>88</v>
      </c>
      <c r="F207" s="60">
        <v>50.744999999999997</v>
      </c>
      <c r="G207" s="60">
        <v>50.744999999999997</v>
      </c>
      <c r="H207" s="60">
        <v>50.744999999999997</v>
      </c>
      <c r="I207" s="60">
        <v>50.744999999999997</v>
      </c>
      <c r="J207" s="60">
        <v>50.744999999999997</v>
      </c>
      <c r="K207" s="60">
        <v>50.744999999999997</v>
      </c>
      <c r="L207" s="60">
        <v>50.744999999999997</v>
      </c>
      <c r="M207" s="60">
        <v>50.744999999999997</v>
      </c>
      <c r="N207" s="60">
        <v>50.744999999999997</v>
      </c>
      <c r="O207" s="60">
        <v>50.744999999999997</v>
      </c>
      <c r="P207" s="60">
        <v>50.744999999999997</v>
      </c>
      <c r="Q207" s="60">
        <v>50.744999999999997</v>
      </c>
      <c r="R207" s="60">
        <v>50.744999999999997</v>
      </c>
      <c r="S207" s="134">
        <v>68.688999999999993</v>
      </c>
      <c r="T207" s="134">
        <v>68.688999999999993</v>
      </c>
    </row>
    <row r="208" spans="1:20" ht="40.5" customHeight="1" thickBot="1" x14ac:dyDescent="0.35">
      <c r="A208" s="374"/>
      <c r="B208" s="375" t="s">
        <v>89</v>
      </c>
      <c r="C208" s="375"/>
      <c r="D208" s="421">
        <v>0.6</v>
      </c>
      <c r="E208" s="168" t="s">
        <v>83</v>
      </c>
      <c r="F208" s="421">
        <v>0.6</v>
      </c>
      <c r="G208" s="421">
        <v>0.6</v>
      </c>
      <c r="H208" s="421">
        <v>0.6</v>
      </c>
      <c r="I208" s="421">
        <v>0.6</v>
      </c>
      <c r="J208" s="421">
        <v>0.6</v>
      </c>
      <c r="K208" s="421">
        <v>0.6</v>
      </c>
      <c r="L208" s="421">
        <v>0.6</v>
      </c>
      <c r="M208" s="421">
        <v>0.6</v>
      </c>
      <c r="N208" s="421">
        <v>0.6</v>
      </c>
      <c r="O208" s="421">
        <v>0.6</v>
      </c>
      <c r="P208" s="421">
        <v>0.6</v>
      </c>
      <c r="Q208" s="421">
        <v>0.6</v>
      </c>
      <c r="R208" s="421">
        <v>0.6</v>
      </c>
      <c r="S208" s="421">
        <v>0.6</v>
      </c>
      <c r="T208" s="421">
        <v>0.6</v>
      </c>
    </row>
    <row r="209" spans="1:23" ht="39.75" customHeight="1" thickBot="1" x14ac:dyDescent="0.35">
      <c r="A209" s="374"/>
      <c r="B209" s="375"/>
      <c r="C209" s="375"/>
      <c r="D209" s="421"/>
      <c r="E209" s="168" t="s">
        <v>84</v>
      </c>
      <c r="F209" s="421"/>
      <c r="G209" s="421"/>
      <c r="H209" s="421"/>
      <c r="I209" s="421"/>
      <c r="J209" s="421"/>
      <c r="K209" s="421"/>
      <c r="L209" s="421"/>
      <c r="M209" s="421"/>
      <c r="N209" s="421"/>
      <c r="O209" s="421"/>
      <c r="P209" s="421"/>
      <c r="Q209" s="421"/>
      <c r="R209" s="421"/>
      <c r="S209" s="421"/>
      <c r="T209" s="421"/>
    </row>
    <row r="210" spans="1:23" x14ac:dyDescent="0.3">
      <c r="A210" s="96"/>
      <c r="B210" s="97"/>
      <c r="C210" s="97"/>
      <c r="D210" s="64"/>
      <c r="E210" s="98"/>
      <c r="F210" s="65"/>
      <c r="G210" s="65"/>
      <c r="H210" s="65"/>
      <c r="I210" s="65"/>
      <c r="J210" s="66"/>
      <c r="K210" s="66"/>
      <c r="L210" s="66"/>
      <c r="M210" s="66"/>
      <c r="N210" s="66"/>
      <c r="O210" s="66"/>
      <c r="P210" s="66"/>
      <c r="Q210" s="66"/>
      <c r="R210" s="66"/>
      <c r="S210" s="66"/>
      <c r="T210" s="67"/>
    </row>
    <row r="211" spans="1:23" ht="15.6" x14ac:dyDescent="0.3">
      <c r="A211" s="209" t="s">
        <v>90</v>
      </c>
      <c r="B211" s="100"/>
      <c r="C211" s="100"/>
      <c r="D211" s="68"/>
      <c r="E211" s="101"/>
      <c r="F211" s="66"/>
      <c r="G211" s="66"/>
      <c r="H211" s="66"/>
      <c r="I211" s="66"/>
      <c r="J211" s="66"/>
      <c r="K211" s="66"/>
      <c r="L211" s="66"/>
      <c r="M211" s="66"/>
      <c r="N211" s="66"/>
      <c r="O211" s="66"/>
      <c r="P211" s="66"/>
      <c r="Q211" s="66"/>
      <c r="R211" s="66"/>
      <c r="S211" s="66"/>
      <c r="T211" s="67"/>
    </row>
    <row r="212" spans="1:23" ht="15" thickBot="1" x14ac:dyDescent="0.35">
      <c r="A212" s="102"/>
      <c r="B212" s="103"/>
      <c r="C212" s="103"/>
      <c r="D212" s="69"/>
      <c r="E212" s="104"/>
      <c r="F212" s="70"/>
      <c r="G212" s="70"/>
      <c r="H212" s="70"/>
      <c r="I212" s="70"/>
      <c r="J212" s="66"/>
      <c r="K212" s="66"/>
      <c r="L212" s="66"/>
      <c r="M212" s="66"/>
      <c r="N212" s="66"/>
      <c r="O212" s="66"/>
      <c r="P212" s="66"/>
      <c r="Q212" s="66"/>
      <c r="R212" s="66"/>
      <c r="S212" s="66"/>
      <c r="T212" s="67"/>
    </row>
    <row r="213" spans="1:23" ht="15" thickBot="1" x14ac:dyDescent="0.35">
      <c r="A213" s="458"/>
      <c r="B213" s="460" t="s">
        <v>91</v>
      </c>
      <c r="C213" s="462"/>
      <c r="D213" s="71"/>
      <c r="E213" s="460" t="s">
        <v>6</v>
      </c>
      <c r="F213" s="464">
        <v>2023</v>
      </c>
      <c r="G213" s="465"/>
      <c r="H213" s="465"/>
      <c r="I213" s="465"/>
      <c r="J213" s="466"/>
      <c r="K213" s="370">
        <v>2024</v>
      </c>
      <c r="L213" s="370"/>
      <c r="M213" s="370"/>
      <c r="N213" s="370"/>
      <c r="O213" s="371"/>
      <c r="P213" s="370">
        <v>2025</v>
      </c>
      <c r="Q213" s="370"/>
      <c r="R213" s="370"/>
      <c r="S213" s="370"/>
      <c r="T213" s="371"/>
    </row>
    <row r="214" spans="1:23" ht="21" thickBot="1" x14ac:dyDescent="0.35">
      <c r="A214" s="459"/>
      <c r="B214" s="461"/>
      <c r="C214" s="461"/>
      <c r="D214" s="72"/>
      <c r="E214" s="463"/>
      <c r="F214" s="105" t="s">
        <v>10</v>
      </c>
      <c r="G214" s="106" t="s">
        <v>11</v>
      </c>
      <c r="H214" s="106" t="s">
        <v>12</v>
      </c>
      <c r="I214" s="106" t="s">
        <v>13</v>
      </c>
      <c r="J214" s="55" t="s">
        <v>92</v>
      </c>
      <c r="K214" s="63" t="s">
        <v>10</v>
      </c>
      <c r="L214" s="63" t="s">
        <v>11</v>
      </c>
      <c r="M214" s="63" t="s">
        <v>12</v>
      </c>
      <c r="N214" s="63" t="s">
        <v>13</v>
      </c>
      <c r="O214" s="107" t="s">
        <v>15</v>
      </c>
      <c r="P214" s="63" t="s">
        <v>10</v>
      </c>
      <c r="Q214" s="63" t="s">
        <v>11</v>
      </c>
      <c r="R214" s="63" t="s">
        <v>12</v>
      </c>
      <c r="S214" s="63" t="s">
        <v>13</v>
      </c>
      <c r="T214" s="107" t="s">
        <v>16</v>
      </c>
    </row>
    <row r="215" spans="1:23" ht="15" thickBot="1" x14ac:dyDescent="0.35">
      <c r="A215" s="108">
        <v>0</v>
      </c>
      <c r="B215" s="94">
        <v>1</v>
      </c>
      <c r="C215" s="94">
        <v>2</v>
      </c>
      <c r="D215" s="62"/>
      <c r="E215" s="94">
        <v>4</v>
      </c>
      <c r="F215" s="73">
        <v>5</v>
      </c>
      <c r="G215" s="73">
        <v>6</v>
      </c>
      <c r="H215" s="73">
        <v>7</v>
      </c>
      <c r="I215" s="73">
        <v>8</v>
      </c>
      <c r="J215" s="73">
        <v>9</v>
      </c>
      <c r="K215" s="82">
        <v>5</v>
      </c>
      <c r="L215" s="82">
        <v>6</v>
      </c>
      <c r="M215" s="82">
        <v>7</v>
      </c>
      <c r="N215" s="82">
        <v>8</v>
      </c>
      <c r="O215" s="82">
        <v>9</v>
      </c>
      <c r="P215" s="82">
        <v>5</v>
      </c>
      <c r="Q215" s="82">
        <v>6</v>
      </c>
      <c r="R215" s="82">
        <v>7</v>
      </c>
      <c r="S215" s="82">
        <v>8</v>
      </c>
      <c r="T215" s="82">
        <v>9</v>
      </c>
    </row>
    <row r="216" spans="1:23" ht="15" thickBot="1" x14ac:dyDescent="0.35">
      <c r="A216" s="83">
        <v>3.1</v>
      </c>
      <c r="B216" s="436" t="s">
        <v>93</v>
      </c>
      <c r="C216" s="437"/>
      <c r="D216" s="437"/>
      <c r="E216" s="437"/>
      <c r="F216" s="437"/>
      <c r="G216" s="437"/>
      <c r="H216" s="437"/>
      <c r="I216" s="437"/>
      <c r="J216" s="437"/>
      <c r="K216" s="437"/>
      <c r="L216" s="437"/>
      <c r="M216" s="437"/>
      <c r="N216" s="437"/>
      <c r="O216" s="437"/>
      <c r="P216" s="437"/>
      <c r="Q216" s="437"/>
      <c r="R216" s="437"/>
      <c r="S216" s="437"/>
      <c r="T216" s="438"/>
    </row>
    <row r="217" spans="1:23" ht="27.75" customHeight="1" thickBot="1" x14ac:dyDescent="0.35">
      <c r="A217" s="374"/>
      <c r="B217" s="375" t="s">
        <v>94</v>
      </c>
      <c r="C217" s="375"/>
      <c r="D217" s="178">
        <v>4514</v>
      </c>
      <c r="E217" s="168" t="s">
        <v>95</v>
      </c>
      <c r="F217" s="178">
        <v>3890</v>
      </c>
      <c r="G217" s="178">
        <v>3890</v>
      </c>
      <c r="H217" s="178">
        <v>3890</v>
      </c>
      <c r="I217" s="178">
        <v>3890</v>
      </c>
      <c r="J217" s="178">
        <v>3890</v>
      </c>
      <c r="K217" s="178">
        <v>4160</v>
      </c>
      <c r="L217" s="178">
        <v>4160</v>
      </c>
      <c r="M217" s="178">
        <v>4160</v>
      </c>
      <c r="N217" s="178">
        <v>4160</v>
      </c>
      <c r="O217" s="178">
        <v>4160</v>
      </c>
      <c r="P217" s="178">
        <v>4514</v>
      </c>
      <c r="Q217" s="178">
        <v>4514</v>
      </c>
      <c r="R217" s="178">
        <v>4514</v>
      </c>
      <c r="S217" s="178">
        <v>4514</v>
      </c>
      <c r="T217" s="178">
        <v>4514</v>
      </c>
    </row>
    <row r="218" spans="1:23" ht="26.25" customHeight="1" thickBot="1" x14ac:dyDescent="0.35">
      <c r="A218" s="374"/>
      <c r="B218" s="375"/>
      <c r="C218" s="375"/>
      <c r="D218" s="120">
        <v>115.08799999999999</v>
      </c>
      <c r="E218" s="168" t="s">
        <v>81</v>
      </c>
      <c r="F218" s="212">
        <v>93.95</v>
      </c>
      <c r="G218" s="212">
        <v>93.95</v>
      </c>
      <c r="H218" s="212">
        <v>93.95</v>
      </c>
      <c r="I218" s="212">
        <v>93.95</v>
      </c>
      <c r="J218" s="212">
        <v>93.95</v>
      </c>
      <c r="K218" s="212">
        <v>93.95</v>
      </c>
      <c r="L218" s="212">
        <v>93.95</v>
      </c>
      <c r="M218" s="212">
        <v>93.95</v>
      </c>
      <c r="N218" s="212">
        <v>93.95</v>
      </c>
      <c r="O218" s="212">
        <v>93.95</v>
      </c>
      <c r="P218" s="212">
        <v>93.95</v>
      </c>
      <c r="Q218" s="212">
        <v>93.95</v>
      </c>
      <c r="R218" s="212">
        <v>93.95</v>
      </c>
      <c r="S218" s="120">
        <v>115.08799999999999</v>
      </c>
      <c r="T218" s="120">
        <v>115.08799999999999</v>
      </c>
    </row>
    <row r="219" spans="1:23" ht="15" thickBot="1" x14ac:dyDescent="0.35">
      <c r="A219" s="374"/>
      <c r="B219" s="375" t="s">
        <v>96</v>
      </c>
      <c r="C219" s="375"/>
      <c r="D219" s="120">
        <v>115.08799999999999</v>
      </c>
      <c r="E219" s="168" t="s">
        <v>81</v>
      </c>
      <c r="F219" s="212">
        <v>93.95</v>
      </c>
      <c r="G219" s="212">
        <v>93.95</v>
      </c>
      <c r="H219" s="212">
        <v>93.95</v>
      </c>
      <c r="I219" s="212">
        <v>93.95</v>
      </c>
      <c r="J219" s="212">
        <v>93.95</v>
      </c>
      <c r="K219" s="212">
        <v>93.95</v>
      </c>
      <c r="L219" s="212">
        <v>93.95</v>
      </c>
      <c r="M219" s="212">
        <v>93.95</v>
      </c>
      <c r="N219" s="212">
        <v>93.95</v>
      </c>
      <c r="O219" s="212">
        <v>93.95</v>
      </c>
      <c r="P219" s="212">
        <v>93.95</v>
      </c>
      <c r="Q219" s="212">
        <v>93.95</v>
      </c>
      <c r="R219" s="212">
        <v>93.95</v>
      </c>
      <c r="S219" s="120">
        <v>115.08799999999999</v>
      </c>
      <c r="T219" s="120">
        <v>115.08799999999999</v>
      </c>
    </row>
    <row r="220" spans="1:23" ht="15" thickBot="1" x14ac:dyDescent="0.35">
      <c r="A220" s="374"/>
      <c r="B220" s="375"/>
      <c r="C220" s="375"/>
      <c r="D220" s="121">
        <v>19190</v>
      </c>
      <c r="E220" s="168" t="s">
        <v>97</v>
      </c>
      <c r="F220" s="58">
        <v>17834</v>
      </c>
      <c r="G220" s="58">
        <v>17834</v>
      </c>
      <c r="H220" s="58">
        <v>17834</v>
      </c>
      <c r="I220" s="58">
        <v>17834</v>
      </c>
      <c r="J220" s="58">
        <v>17834</v>
      </c>
      <c r="K220" s="178">
        <v>18130</v>
      </c>
      <c r="L220" s="178">
        <v>18130</v>
      </c>
      <c r="M220" s="178">
        <v>18130</v>
      </c>
      <c r="N220" s="178">
        <v>18130</v>
      </c>
      <c r="O220" s="178">
        <v>18130</v>
      </c>
      <c r="P220" s="178">
        <v>19190</v>
      </c>
      <c r="Q220" s="178">
        <v>19190</v>
      </c>
      <c r="R220" s="178">
        <v>19190</v>
      </c>
      <c r="S220" s="178">
        <v>19190</v>
      </c>
      <c r="T220" s="178">
        <v>19190</v>
      </c>
      <c r="V220" s="2"/>
      <c r="W220" s="2"/>
    </row>
    <row r="221" spans="1:23" ht="15" thickBot="1" x14ac:dyDescent="0.35">
      <c r="A221" s="374"/>
      <c r="B221" s="375" t="s">
        <v>98</v>
      </c>
      <c r="C221" s="375"/>
      <c r="D221" s="120">
        <v>115.08799999999999</v>
      </c>
      <c r="E221" s="168" t="s">
        <v>81</v>
      </c>
      <c r="F221" s="212">
        <v>93.95</v>
      </c>
      <c r="G221" s="212">
        <v>93.95</v>
      </c>
      <c r="H221" s="212">
        <v>93.95</v>
      </c>
      <c r="I221" s="212">
        <v>93.95</v>
      </c>
      <c r="J221" s="212">
        <v>93.95</v>
      </c>
      <c r="K221" s="212">
        <v>93.95</v>
      </c>
      <c r="L221" s="212">
        <v>93.95</v>
      </c>
      <c r="M221" s="212">
        <v>93.95</v>
      </c>
      <c r="N221" s="212">
        <v>93.95</v>
      </c>
      <c r="O221" s="212">
        <v>93.95</v>
      </c>
      <c r="P221" s="212">
        <v>93.95</v>
      </c>
      <c r="Q221" s="212">
        <v>93.95</v>
      </c>
      <c r="R221" s="212">
        <v>93.95</v>
      </c>
      <c r="S221" s="120">
        <f>R221+21.138</f>
        <v>115.08800000000001</v>
      </c>
      <c r="T221" s="120">
        <v>115.08799999999999</v>
      </c>
    </row>
    <row r="222" spans="1:23" ht="15" thickBot="1" x14ac:dyDescent="0.35">
      <c r="A222" s="374"/>
      <c r="B222" s="375"/>
      <c r="C222" s="375"/>
      <c r="D222" s="121">
        <v>19190</v>
      </c>
      <c r="E222" s="168" t="s">
        <v>97</v>
      </c>
      <c r="F222" s="58">
        <v>17834</v>
      </c>
      <c r="G222" s="58">
        <v>17834</v>
      </c>
      <c r="H222" s="58">
        <v>17834</v>
      </c>
      <c r="I222" s="58">
        <v>17834</v>
      </c>
      <c r="J222" s="58">
        <v>17834</v>
      </c>
      <c r="K222" s="178">
        <v>18130</v>
      </c>
      <c r="L222" s="178">
        <v>18130</v>
      </c>
      <c r="M222" s="178">
        <v>18130</v>
      </c>
      <c r="N222" s="178">
        <v>18130</v>
      </c>
      <c r="O222" s="178">
        <v>18130</v>
      </c>
      <c r="P222" s="178">
        <v>19190</v>
      </c>
      <c r="Q222" s="178">
        <v>19190</v>
      </c>
      <c r="R222" s="178">
        <v>19190</v>
      </c>
      <c r="S222" s="178">
        <v>19190</v>
      </c>
      <c r="T222" s="178">
        <v>19190</v>
      </c>
    </row>
    <row r="223" spans="1:23" ht="15" thickBot="1" x14ac:dyDescent="0.35">
      <c r="A223" s="374"/>
      <c r="B223" s="375" t="s">
        <v>99</v>
      </c>
      <c r="C223" s="375"/>
      <c r="D223" s="179">
        <v>2735</v>
      </c>
      <c r="E223" s="168" t="s">
        <v>95</v>
      </c>
      <c r="F223" s="178">
        <v>2150</v>
      </c>
      <c r="G223" s="178">
        <v>2150</v>
      </c>
      <c r="H223" s="178">
        <v>2150</v>
      </c>
      <c r="I223" s="178">
        <v>2150</v>
      </c>
      <c r="J223" s="178">
        <v>2150</v>
      </c>
      <c r="K223" s="178">
        <v>2500</v>
      </c>
      <c r="L223" s="178">
        <v>2500</v>
      </c>
      <c r="M223" s="178">
        <v>2500</v>
      </c>
      <c r="N223" s="178">
        <v>2500</v>
      </c>
      <c r="O223" s="178">
        <v>2500</v>
      </c>
      <c r="P223" s="58">
        <v>2735</v>
      </c>
      <c r="Q223" s="58">
        <v>2735</v>
      </c>
      <c r="R223" s="58">
        <v>2735</v>
      </c>
      <c r="S223" s="58">
        <v>2735</v>
      </c>
      <c r="T223" s="179">
        <v>2735</v>
      </c>
    </row>
    <row r="224" spans="1:23" ht="15" thickBot="1" x14ac:dyDescent="0.35">
      <c r="A224" s="374"/>
      <c r="B224" s="375"/>
      <c r="C224" s="375"/>
      <c r="D224" s="141">
        <v>68.688999999999993</v>
      </c>
      <c r="E224" s="168" t="s">
        <v>88</v>
      </c>
      <c r="F224" s="178">
        <v>50.744999999999997</v>
      </c>
      <c r="G224" s="178">
        <v>50.744999999999997</v>
      </c>
      <c r="H224" s="178">
        <v>50.744999999999997</v>
      </c>
      <c r="I224" s="178">
        <v>50.744999999999997</v>
      </c>
      <c r="J224" s="178">
        <v>50.744999999999997</v>
      </c>
      <c r="K224" s="178">
        <v>50.744999999999997</v>
      </c>
      <c r="L224" s="178">
        <v>50.744999999999997</v>
      </c>
      <c r="M224" s="178">
        <v>50.744999999999997</v>
      </c>
      <c r="N224" s="178">
        <v>50.744999999999997</v>
      </c>
      <c r="O224" s="178">
        <v>50.744999999999997</v>
      </c>
      <c r="P224" s="178">
        <v>50.744999999999997</v>
      </c>
      <c r="Q224" s="178">
        <v>50.744999999999997</v>
      </c>
      <c r="R224" s="178">
        <v>50.744999999999997</v>
      </c>
      <c r="S224" s="141">
        <v>68.688999999999993</v>
      </c>
      <c r="T224" s="141">
        <v>68.688999999999993</v>
      </c>
    </row>
    <row r="225" spans="1:22" ht="15" thickBot="1" x14ac:dyDescent="0.35">
      <c r="A225" s="374"/>
      <c r="B225" s="417" t="s">
        <v>100</v>
      </c>
      <c r="C225" s="417"/>
      <c r="D225" s="121">
        <v>18998</v>
      </c>
      <c r="E225" s="168" t="s">
        <v>38</v>
      </c>
      <c r="F225" s="123">
        <v>16149</v>
      </c>
      <c r="G225" s="123">
        <v>16149</v>
      </c>
      <c r="H225" s="123">
        <v>16149</v>
      </c>
      <c r="I225" s="123">
        <v>16149</v>
      </c>
      <c r="J225" s="123">
        <v>16149</v>
      </c>
      <c r="K225" s="178">
        <v>16425</v>
      </c>
      <c r="L225" s="178">
        <v>16425</v>
      </c>
      <c r="M225" s="178">
        <v>16425</v>
      </c>
      <c r="N225" s="178">
        <v>16425</v>
      </c>
      <c r="O225" s="178">
        <v>16425</v>
      </c>
      <c r="P225" s="178">
        <v>18998</v>
      </c>
      <c r="Q225" s="178">
        <v>18998</v>
      </c>
      <c r="R225" s="178">
        <v>18998</v>
      </c>
      <c r="S225" s="178">
        <v>18998</v>
      </c>
      <c r="T225" s="178">
        <v>18998</v>
      </c>
    </row>
    <row r="226" spans="1:22" ht="34.5" customHeight="1" thickBot="1" x14ac:dyDescent="0.35">
      <c r="A226" s="374"/>
      <c r="B226" s="417"/>
      <c r="C226" s="417"/>
      <c r="D226" s="121">
        <v>19190</v>
      </c>
      <c r="E226" s="168" t="s">
        <v>38</v>
      </c>
      <c r="F226" s="123">
        <v>19457</v>
      </c>
      <c r="G226" s="123">
        <v>19457</v>
      </c>
      <c r="H226" s="123">
        <v>19457</v>
      </c>
      <c r="I226" s="123">
        <v>19457</v>
      </c>
      <c r="J226" s="123">
        <v>19457</v>
      </c>
      <c r="K226" s="123">
        <v>19323</v>
      </c>
      <c r="L226" s="123">
        <v>19323</v>
      </c>
      <c r="M226" s="123">
        <v>19323</v>
      </c>
      <c r="N226" s="123">
        <v>19323</v>
      </c>
      <c r="O226" s="123">
        <v>19323</v>
      </c>
      <c r="P226" s="178">
        <v>19190</v>
      </c>
      <c r="Q226" s="178">
        <v>19190</v>
      </c>
      <c r="R226" s="178">
        <v>19190</v>
      </c>
      <c r="S226" s="178">
        <v>19190</v>
      </c>
      <c r="T226" s="178">
        <v>19190</v>
      </c>
    </row>
    <row r="227" spans="1:22" ht="24" customHeight="1" thickBot="1" x14ac:dyDescent="0.35">
      <c r="A227" s="83">
        <v>3.2</v>
      </c>
      <c r="B227" s="450" t="s">
        <v>101</v>
      </c>
      <c r="C227" s="451"/>
      <c r="D227" s="451"/>
      <c r="E227" s="451"/>
      <c r="F227" s="451"/>
      <c r="G227" s="451"/>
      <c r="H227" s="451"/>
      <c r="I227" s="451"/>
      <c r="J227" s="451"/>
      <c r="K227" s="451"/>
      <c r="L227" s="451"/>
      <c r="M227" s="451"/>
      <c r="N227" s="451"/>
      <c r="O227" s="451"/>
      <c r="P227" s="451"/>
      <c r="Q227" s="451"/>
      <c r="R227" s="451"/>
      <c r="S227" s="451"/>
      <c r="T227" s="452"/>
    </row>
    <row r="228" spans="1:22" ht="42" customHeight="1" thickBot="1" x14ac:dyDescent="0.35">
      <c r="A228" s="374"/>
      <c r="B228" s="422" t="s">
        <v>162</v>
      </c>
      <c r="C228" s="168" t="s">
        <v>62</v>
      </c>
      <c r="D228" s="170">
        <v>0</v>
      </c>
      <c r="E228" s="168" t="s">
        <v>20</v>
      </c>
      <c r="F228" s="170">
        <v>0</v>
      </c>
      <c r="G228" s="170">
        <v>0</v>
      </c>
      <c r="H228" s="170">
        <v>0</v>
      </c>
      <c r="I228" s="170">
        <v>0</v>
      </c>
      <c r="J228" s="170">
        <v>0</v>
      </c>
      <c r="K228" s="170">
        <v>0</v>
      </c>
      <c r="L228" s="170">
        <v>0</v>
      </c>
      <c r="M228" s="170">
        <v>0</v>
      </c>
      <c r="N228" s="170">
        <v>0</v>
      </c>
      <c r="O228" s="170">
        <v>0</v>
      </c>
      <c r="P228" s="170">
        <v>0</v>
      </c>
      <c r="Q228" s="170">
        <v>0</v>
      </c>
      <c r="R228" s="170">
        <v>0</v>
      </c>
      <c r="S228" s="170">
        <v>0</v>
      </c>
      <c r="T228" s="170">
        <v>0</v>
      </c>
    </row>
    <row r="229" spans="1:22" ht="30.75" customHeight="1" thickBot="1" x14ac:dyDescent="0.35">
      <c r="A229" s="374"/>
      <c r="B229" s="422"/>
      <c r="C229" s="168" t="s">
        <v>21</v>
      </c>
      <c r="D229" s="170">
        <v>1</v>
      </c>
      <c r="E229" s="168" t="s">
        <v>20</v>
      </c>
      <c r="F229" s="170">
        <v>1</v>
      </c>
      <c r="G229" s="170">
        <v>1</v>
      </c>
      <c r="H229" s="170">
        <v>1</v>
      </c>
      <c r="I229" s="170">
        <v>1</v>
      </c>
      <c r="J229" s="170">
        <v>1</v>
      </c>
      <c r="K229" s="170">
        <v>1</v>
      </c>
      <c r="L229" s="170">
        <v>1</v>
      </c>
      <c r="M229" s="170">
        <v>1</v>
      </c>
      <c r="N229" s="170">
        <v>1</v>
      </c>
      <c r="O229" s="170">
        <v>1</v>
      </c>
      <c r="P229" s="170">
        <v>1</v>
      </c>
      <c r="Q229" s="170">
        <v>1</v>
      </c>
      <c r="R229" s="170">
        <v>1</v>
      </c>
      <c r="S229" s="170">
        <v>1</v>
      </c>
      <c r="T229" s="170">
        <v>1</v>
      </c>
      <c r="V229" s="14"/>
    </row>
    <row r="230" spans="1:22" ht="42.75" customHeight="1" thickBot="1" x14ac:dyDescent="0.35">
      <c r="A230" s="374"/>
      <c r="B230" s="422"/>
      <c r="C230" s="168" t="s">
        <v>22</v>
      </c>
      <c r="D230" s="170">
        <v>1</v>
      </c>
      <c r="E230" s="168" t="s">
        <v>20</v>
      </c>
      <c r="F230" s="170">
        <v>1</v>
      </c>
      <c r="G230" s="170">
        <v>1</v>
      </c>
      <c r="H230" s="170">
        <v>1</v>
      </c>
      <c r="I230" s="170">
        <v>1</v>
      </c>
      <c r="J230" s="170">
        <v>1</v>
      </c>
      <c r="K230" s="170">
        <v>1</v>
      </c>
      <c r="L230" s="170">
        <v>1</v>
      </c>
      <c r="M230" s="170">
        <v>1</v>
      </c>
      <c r="N230" s="170">
        <v>1</v>
      </c>
      <c r="O230" s="170">
        <v>1</v>
      </c>
      <c r="P230" s="170">
        <v>1</v>
      </c>
      <c r="Q230" s="170">
        <v>1</v>
      </c>
      <c r="R230" s="170">
        <v>1</v>
      </c>
      <c r="S230" s="170">
        <v>1</v>
      </c>
      <c r="T230" s="170">
        <v>1</v>
      </c>
    </row>
    <row r="231" spans="1:22" ht="36.75" customHeight="1" thickBot="1" x14ac:dyDescent="0.35">
      <c r="A231" s="374"/>
      <c r="B231" s="430" t="s">
        <v>163</v>
      </c>
      <c r="C231" s="91" t="s">
        <v>62</v>
      </c>
      <c r="D231" s="170">
        <v>0</v>
      </c>
      <c r="E231" s="168" t="s">
        <v>20</v>
      </c>
      <c r="F231" s="170">
        <v>0</v>
      </c>
      <c r="G231" s="170">
        <v>0</v>
      </c>
      <c r="H231" s="170">
        <v>0</v>
      </c>
      <c r="I231" s="170">
        <v>0</v>
      </c>
      <c r="J231" s="170">
        <v>0</v>
      </c>
      <c r="K231" s="170">
        <v>0</v>
      </c>
      <c r="L231" s="170">
        <v>0</v>
      </c>
      <c r="M231" s="170">
        <v>0</v>
      </c>
      <c r="N231" s="170">
        <v>0</v>
      </c>
      <c r="O231" s="170">
        <v>0</v>
      </c>
      <c r="P231" s="170">
        <v>0</v>
      </c>
      <c r="Q231" s="170">
        <v>0</v>
      </c>
      <c r="R231" s="170">
        <v>0</v>
      </c>
      <c r="S231" s="170">
        <v>0</v>
      </c>
      <c r="T231" s="170">
        <v>0</v>
      </c>
    </row>
    <row r="232" spans="1:22" ht="38.25" customHeight="1" thickBot="1" x14ac:dyDescent="0.35">
      <c r="A232" s="374"/>
      <c r="B232" s="430"/>
      <c r="C232" s="91" t="s">
        <v>21</v>
      </c>
      <c r="D232" s="170">
        <v>0</v>
      </c>
      <c r="E232" s="168" t="s">
        <v>20</v>
      </c>
      <c r="F232" s="170">
        <v>0</v>
      </c>
      <c r="G232" s="170">
        <v>0</v>
      </c>
      <c r="H232" s="170">
        <v>0</v>
      </c>
      <c r="I232" s="170">
        <v>0</v>
      </c>
      <c r="J232" s="170">
        <v>0</v>
      </c>
      <c r="K232" s="170">
        <v>0</v>
      </c>
      <c r="L232" s="170">
        <v>0</v>
      </c>
      <c r="M232" s="170">
        <v>0</v>
      </c>
      <c r="N232" s="170">
        <v>0</v>
      </c>
      <c r="O232" s="170">
        <v>0</v>
      </c>
      <c r="P232" s="170">
        <v>0</v>
      </c>
      <c r="Q232" s="170">
        <v>0</v>
      </c>
      <c r="R232" s="170">
        <v>0</v>
      </c>
      <c r="S232" s="170">
        <v>0</v>
      </c>
      <c r="T232" s="170">
        <v>0</v>
      </c>
    </row>
    <row r="233" spans="1:22" ht="47.25" customHeight="1" thickBot="1" x14ac:dyDescent="0.35">
      <c r="A233" s="374"/>
      <c r="B233" s="430"/>
      <c r="C233" s="91" t="s">
        <v>22</v>
      </c>
      <c r="D233" s="170">
        <v>0</v>
      </c>
      <c r="E233" s="168" t="s">
        <v>20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row>
    <row r="234" spans="1:22" ht="15" thickBot="1" x14ac:dyDescent="0.35">
      <c r="A234" s="374"/>
      <c r="B234" s="375" t="s">
        <v>102</v>
      </c>
      <c r="C234" s="387" t="s">
        <v>62</v>
      </c>
      <c r="D234" s="427">
        <v>0</v>
      </c>
      <c r="E234" s="378" t="s">
        <v>20</v>
      </c>
      <c r="F234" s="427">
        <v>0</v>
      </c>
      <c r="G234" s="427">
        <v>0</v>
      </c>
      <c r="H234" s="427">
        <v>0</v>
      </c>
      <c r="I234" s="427">
        <v>0</v>
      </c>
      <c r="J234" s="427">
        <v>0</v>
      </c>
      <c r="K234" s="427">
        <v>0</v>
      </c>
      <c r="L234" s="427">
        <v>0</v>
      </c>
      <c r="M234" s="427">
        <v>0</v>
      </c>
      <c r="N234" s="427">
        <v>0</v>
      </c>
      <c r="O234" s="427">
        <v>0</v>
      </c>
      <c r="P234" s="427">
        <v>0</v>
      </c>
      <c r="Q234" s="427">
        <v>0</v>
      </c>
      <c r="R234" s="427">
        <v>0</v>
      </c>
      <c r="S234" s="427">
        <v>0</v>
      </c>
      <c r="T234" s="427">
        <v>0</v>
      </c>
    </row>
    <row r="235" spans="1:22" ht="32.25" customHeight="1" thickBot="1" x14ac:dyDescent="0.35">
      <c r="A235" s="374"/>
      <c r="B235" s="375"/>
      <c r="C235" s="387"/>
      <c r="D235" s="427"/>
      <c r="E235" s="378"/>
      <c r="F235" s="427"/>
      <c r="G235" s="427"/>
      <c r="H235" s="427"/>
      <c r="I235" s="427"/>
      <c r="J235" s="427"/>
      <c r="K235" s="427"/>
      <c r="L235" s="427"/>
      <c r="M235" s="427"/>
      <c r="N235" s="427"/>
      <c r="O235" s="427"/>
      <c r="P235" s="427"/>
      <c r="Q235" s="427"/>
      <c r="R235" s="427"/>
      <c r="S235" s="427"/>
      <c r="T235" s="427"/>
    </row>
    <row r="236" spans="1:22" ht="15" thickBot="1" x14ac:dyDescent="0.35">
      <c r="A236" s="374"/>
      <c r="B236" s="375"/>
      <c r="C236" s="387" t="s">
        <v>21</v>
      </c>
      <c r="D236" s="427">
        <v>2</v>
      </c>
      <c r="E236" s="378" t="s">
        <v>20</v>
      </c>
      <c r="F236" s="427">
        <v>2</v>
      </c>
      <c r="G236" s="427">
        <v>2</v>
      </c>
      <c r="H236" s="427">
        <v>2</v>
      </c>
      <c r="I236" s="427">
        <v>2</v>
      </c>
      <c r="J236" s="427">
        <v>2</v>
      </c>
      <c r="K236" s="427">
        <v>2</v>
      </c>
      <c r="L236" s="427">
        <v>2</v>
      </c>
      <c r="M236" s="427">
        <v>2</v>
      </c>
      <c r="N236" s="427">
        <v>2</v>
      </c>
      <c r="O236" s="427">
        <v>2</v>
      </c>
      <c r="P236" s="427">
        <v>2</v>
      </c>
      <c r="Q236" s="427">
        <v>2</v>
      </c>
      <c r="R236" s="427">
        <v>2</v>
      </c>
      <c r="S236" s="427">
        <v>2</v>
      </c>
      <c r="T236" s="427">
        <v>2</v>
      </c>
    </row>
    <row r="237" spans="1:22" ht="27" customHeight="1" thickBot="1" x14ac:dyDescent="0.35">
      <c r="A237" s="374"/>
      <c r="B237" s="375"/>
      <c r="C237" s="387"/>
      <c r="D237" s="427"/>
      <c r="E237" s="378"/>
      <c r="F237" s="427"/>
      <c r="G237" s="427"/>
      <c r="H237" s="427"/>
      <c r="I237" s="427"/>
      <c r="J237" s="427"/>
      <c r="K237" s="427"/>
      <c r="L237" s="427"/>
      <c r="M237" s="427"/>
      <c r="N237" s="427"/>
      <c r="O237" s="427"/>
      <c r="P237" s="427"/>
      <c r="Q237" s="427"/>
      <c r="R237" s="427"/>
      <c r="S237" s="427"/>
      <c r="T237" s="427"/>
    </row>
    <row r="238" spans="1:22" ht="15" thickBot="1" x14ac:dyDescent="0.35">
      <c r="A238" s="374"/>
      <c r="B238" s="375"/>
      <c r="C238" s="387" t="s">
        <v>22</v>
      </c>
      <c r="D238" s="427">
        <v>4</v>
      </c>
      <c r="E238" s="378" t="s">
        <v>20</v>
      </c>
      <c r="F238" s="427">
        <v>4</v>
      </c>
      <c r="G238" s="427">
        <v>4</v>
      </c>
      <c r="H238" s="427">
        <v>4</v>
      </c>
      <c r="I238" s="427">
        <v>4</v>
      </c>
      <c r="J238" s="427">
        <v>4</v>
      </c>
      <c r="K238" s="427">
        <v>4</v>
      </c>
      <c r="L238" s="427">
        <v>4</v>
      </c>
      <c r="M238" s="427">
        <v>4</v>
      </c>
      <c r="N238" s="427">
        <v>4</v>
      </c>
      <c r="O238" s="427">
        <v>4</v>
      </c>
      <c r="P238" s="427">
        <v>4</v>
      </c>
      <c r="Q238" s="427">
        <v>4</v>
      </c>
      <c r="R238" s="427">
        <v>4</v>
      </c>
      <c r="S238" s="427">
        <v>4</v>
      </c>
      <c r="T238" s="427">
        <v>4</v>
      </c>
    </row>
    <row r="239" spans="1:22" ht="29.25" customHeight="1" thickBot="1" x14ac:dyDescent="0.35">
      <c r="A239" s="374"/>
      <c r="B239" s="375"/>
      <c r="C239" s="387"/>
      <c r="D239" s="427"/>
      <c r="E239" s="378"/>
      <c r="F239" s="427"/>
      <c r="G239" s="427"/>
      <c r="H239" s="427"/>
      <c r="I239" s="427"/>
      <c r="J239" s="427"/>
      <c r="K239" s="427"/>
      <c r="L239" s="427"/>
      <c r="M239" s="427"/>
      <c r="N239" s="427"/>
      <c r="O239" s="427"/>
      <c r="P239" s="427"/>
      <c r="Q239" s="427"/>
      <c r="R239" s="427"/>
      <c r="S239" s="427"/>
      <c r="T239" s="427"/>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50">
    <mergeCell ref="A3:I3"/>
    <mergeCell ref="A8:K8"/>
    <mergeCell ref="B70:C70"/>
    <mergeCell ref="B80:C80"/>
    <mergeCell ref="B90:C9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O208:O209"/>
    <mergeCell ref="P208:P209"/>
    <mergeCell ref="D208:D209"/>
    <mergeCell ref="F208:F209"/>
    <mergeCell ref="G208:G209"/>
    <mergeCell ref="H208:H209"/>
    <mergeCell ref="I208:I209"/>
    <mergeCell ref="J208:J209"/>
    <mergeCell ref="L208:L209"/>
    <mergeCell ref="M208:M209"/>
    <mergeCell ref="N208:N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Q111:Q112"/>
    <mergeCell ref="R111:R112"/>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Q107:Q108"/>
    <mergeCell ref="R107:R108"/>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D105:D106"/>
    <mergeCell ref="E105:E106"/>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S95:S96"/>
    <mergeCell ref="T95:T96"/>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I91:I92"/>
    <mergeCell ref="J91:J92"/>
    <mergeCell ref="K91:K92"/>
    <mergeCell ref="L91:L92"/>
    <mergeCell ref="B91:B96"/>
    <mergeCell ref="C91:C92"/>
    <mergeCell ref="D91:D92"/>
    <mergeCell ref="E91:E92"/>
    <mergeCell ref="F91:F92"/>
    <mergeCell ref="Q85:Q86"/>
    <mergeCell ref="R85:R86"/>
    <mergeCell ref="S85:S86"/>
    <mergeCell ref="T85:T86"/>
    <mergeCell ref="B87:B89"/>
    <mergeCell ref="K85:K86"/>
    <mergeCell ref="L85:L86"/>
    <mergeCell ref="M85:M86"/>
    <mergeCell ref="N85:N86"/>
    <mergeCell ref="O85:O86"/>
    <mergeCell ref="P85:P86"/>
    <mergeCell ref="P93:P94"/>
    <mergeCell ref="Q93:Q94"/>
    <mergeCell ref="R93:R94"/>
    <mergeCell ref="S93:S94"/>
    <mergeCell ref="T93:T94"/>
    <mergeCell ref="C95:C96"/>
    <mergeCell ref="D95:D96"/>
    <mergeCell ref="E95:E96"/>
    <mergeCell ref="F95:F96"/>
    <mergeCell ref="J93:J94"/>
    <mergeCell ref="K93:K94"/>
    <mergeCell ref="L93:L94"/>
    <mergeCell ref="M93:M94"/>
    <mergeCell ref="N93:N94"/>
    <mergeCell ref="O93:O94"/>
    <mergeCell ref="S91:S92"/>
    <mergeCell ref="N81:N82"/>
    <mergeCell ref="O81:O82"/>
    <mergeCell ref="P81:P82"/>
    <mergeCell ref="E81:E82"/>
    <mergeCell ref="F81:F82"/>
    <mergeCell ref="G81:G82"/>
    <mergeCell ref="H81:H82"/>
    <mergeCell ref="I81:I82"/>
    <mergeCell ref="J81:J82"/>
    <mergeCell ref="T83:T84"/>
    <mergeCell ref="C85:C86"/>
    <mergeCell ref="D85:D86"/>
    <mergeCell ref="E85:E86"/>
    <mergeCell ref="F85:F86"/>
    <mergeCell ref="G85:G86"/>
    <mergeCell ref="H85:H86"/>
    <mergeCell ref="I85:I86"/>
    <mergeCell ref="J85:J86"/>
    <mergeCell ref="N83:N84"/>
    <mergeCell ref="O83:O84"/>
    <mergeCell ref="P83:P84"/>
    <mergeCell ref="Q83:Q84"/>
    <mergeCell ref="R83:R84"/>
    <mergeCell ref="S83:S84"/>
    <mergeCell ref="H83:H84"/>
    <mergeCell ref="I83:I84"/>
    <mergeCell ref="J83:J84"/>
    <mergeCell ref="K83:K84"/>
    <mergeCell ref="L83:L84"/>
    <mergeCell ref="M83:M84"/>
    <mergeCell ref="S76:S77"/>
    <mergeCell ref="T76:T77"/>
    <mergeCell ref="B78:T78"/>
    <mergeCell ref="B79:T79"/>
    <mergeCell ref="A80:A99"/>
    <mergeCell ref="B81:B86"/>
    <mergeCell ref="C81:C82"/>
    <mergeCell ref="D81:D82"/>
    <mergeCell ref="M76:M77"/>
    <mergeCell ref="N76:N77"/>
    <mergeCell ref="O76:O77"/>
    <mergeCell ref="P76:P77"/>
    <mergeCell ref="Q76:Q77"/>
    <mergeCell ref="R76:R77"/>
    <mergeCell ref="G76:G77"/>
    <mergeCell ref="H76:H77"/>
    <mergeCell ref="I76:I77"/>
    <mergeCell ref="J76:J77"/>
    <mergeCell ref="K76:K77"/>
    <mergeCell ref="L76:L77"/>
    <mergeCell ref="Q81:Q82"/>
    <mergeCell ref="R81:R82"/>
    <mergeCell ref="S81:S82"/>
    <mergeCell ref="T81:T82"/>
    <mergeCell ref="C83:C84"/>
    <mergeCell ref="D83:D84"/>
    <mergeCell ref="E83:E84"/>
    <mergeCell ref="F83:F84"/>
    <mergeCell ref="G83:G84"/>
    <mergeCell ref="K81:K82"/>
    <mergeCell ref="L81:L82"/>
    <mergeCell ref="M81:M82"/>
    <mergeCell ref="B75:C75"/>
    <mergeCell ref="B76:C77"/>
    <mergeCell ref="D76:D77"/>
    <mergeCell ref="E76:E77"/>
    <mergeCell ref="F76:F77"/>
    <mergeCell ref="L72:L73"/>
    <mergeCell ref="M72:M73"/>
    <mergeCell ref="N72:N73"/>
    <mergeCell ref="O72:O73"/>
    <mergeCell ref="P72:P73"/>
    <mergeCell ref="Q72:Q73"/>
    <mergeCell ref="F72:F73"/>
    <mergeCell ref="G72:G73"/>
    <mergeCell ref="H72:H73"/>
    <mergeCell ref="I72:I73"/>
    <mergeCell ref="J72:J73"/>
    <mergeCell ref="K72:K73"/>
    <mergeCell ref="B71:T71"/>
    <mergeCell ref="A72:A77"/>
    <mergeCell ref="B72:C73"/>
    <mergeCell ref="D72:D73"/>
    <mergeCell ref="E72:E73"/>
    <mergeCell ref="K68:K69"/>
    <mergeCell ref="L68:L69"/>
    <mergeCell ref="M68:M69"/>
    <mergeCell ref="N68:N69"/>
    <mergeCell ref="O68:O69"/>
    <mergeCell ref="P68:P69"/>
    <mergeCell ref="T66:T67"/>
    <mergeCell ref="B68:C69"/>
    <mergeCell ref="D68:D69"/>
    <mergeCell ref="E68:E69"/>
    <mergeCell ref="F68:F69"/>
    <mergeCell ref="G68:G69"/>
    <mergeCell ref="H68:H69"/>
    <mergeCell ref="I68:I69"/>
    <mergeCell ref="J68:J69"/>
    <mergeCell ref="N66:N67"/>
    <mergeCell ref="O66:O67"/>
    <mergeCell ref="P66:P67"/>
    <mergeCell ref="Q66:Q67"/>
    <mergeCell ref="R66:R67"/>
    <mergeCell ref="S66:S67"/>
    <mergeCell ref="H66:H67"/>
    <mergeCell ref="I66:I67"/>
    <mergeCell ref="R72:R73"/>
    <mergeCell ref="S72:S73"/>
    <mergeCell ref="T72:T73"/>
    <mergeCell ref="B74:C74"/>
    <mergeCell ref="T64:T65"/>
    <mergeCell ref="I64:I65"/>
    <mergeCell ref="J64:J65"/>
    <mergeCell ref="K64:K65"/>
    <mergeCell ref="L64:L65"/>
    <mergeCell ref="M64:M65"/>
    <mergeCell ref="N64:N65"/>
    <mergeCell ref="B64:C65"/>
    <mergeCell ref="D64:D65"/>
    <mergeCell ref="F64:F65"/>
    <mergeCell ref="G64:G65"/>
    <mergeCell ref="H64:H65"/>
    <mergeCell ref="E64:E65"/>
    <mergeCell ref="Q68:Q69"/>
    <mergeCell ref="R68:R69"/>
    <mergeCell ref="S68:S69"/>
    <mergeCell ref="T68:T69"/>
    <mergeCell ref="I58:I59"/>
    <mergeCell ref="J58:J59"/>
    <mergeCell ref="K58:K59"/>
    <mergeCell ref="J66:J67"/>
    <mergeCell ref="K66:K67"/>
    <mergeCell ref="L66:L67"/>
    <mergeCell ref="M66:M67"/>
    <mergeCell ref="B66:C67"/>
    <mergeCell ref="D66:D67"/>
    <mergeCell ref="E66:E67"/>
    <mergeCell ref="F66:F67"/>
    <mergeCell ref="G66:G67"/>
    <mergeCell ref="O64:O65"/>
    <mergeCell ref="P64:P65"/>
    <mergeCell ref="Q64:Q65"/>
    <mergeCell ref="R64:R65"/>
    <mergeCell ref="S64:S65"/>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I55:I56"/>
    <mergeCell ref="J55:J56"/>
    <mergeCell ref="N53:N54"/>
    <mergeCell ref="O53:O54"/>
    <mergeCell ref="P53:P54"/>
    <mergeCell ref="Q53:Q54"/>
    <mergeCell ref="R53:R54"/>
    <mergeCell ref="S53:S54"/>
    <mergeCell ref="H53:H54"/>
    <mergeCell ref="I53:I54"/>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B62:C63"/>
    <mergeCell ref="E62:E63"/>
    <mergeCell ref="R58:R59"/>
    <mergeCell ref="S58:S59"/>
    <mergeCell ref="T58:T59"/>
    <mergeCell ref="B60:C61"/>
    <mergeCell ref="L58:L59"/>
    <mergeCell ref="M58:M59"/>
    <mergeCell ref="N58:N59"/>
    <mergeCell ref="O58:O59"/>
    <mergeCell ref="P58:P59"/>
    <mergeCell ref="Q58:Q59"/>
    <mergeCell ref="F58:F59"/>
    <mergeCell ref="G58:G59"/>
    <mergeCell ref="H58:H59"/>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2:L2"/>
    <mergeCell ref="A4:D4"/>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N16:N17"/>
    <mergeCell ref="O16:O17"/>
  </mergeCells>
  <pageMargins left="0.39370078740157483" right="3.937007874015748E-2" top="0.55118110236220474" bottom="0.55118110236220474"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42"/>
  <sheetViews>
    <sheetView zoomScaleNormal="100" workbookViewId="0"/>
  </sheetViews>
  <sheetFormatPr defaultRowHeight="14.4" x14ac:dyDescent="0.3"/>
  <cols>
    <col min="1" max="1" width="4.109375" customWidth="1"/>
    <col min="2" max="2" width="15.109375" customWidth="1"/>
    <col min="3" max="3" width="8.33203125" customWidth="1"/>
    <col min="4" max="4" width="7.44140625" customWidth="1"/>
    <col min="5" max="5" width="4.6640625" customWidth="1"/>
    <col min="6" max="6" width="7.5546875" customWidth="1"/>
    <col min="7" max="7" width="5.44140625" customWidth="1"/>
    <col min="8" max="8" width="5.88671875" customWidth="1"/>
    <col min="9" max="9" width="6.5546875" customWidth="1"/>
    <col min="10" max="10" width="6.6640625" customWidth="1"/>
    <col min="12" max="12" width="7.44140625" customWidth="1"/>
    <col min="13" max="13" width="6.88671875" customWidth="1"/>
    <col min="14" max="14" width="6.44140625" customWidth="1"/>
    <col min="15" max="15" width="8.33203125" customWidth="1"/>
    <col min="16" max="16" width="7.33203125" customWidth="1"/>
    <col min="17" max="17" width="5.33203125" customWidth="1"/>
    <col min="18" max="18" width="6.88671875" customWidth="1"/>
    <col min="19" max="19" width="5.5546875" customWidth="1"/>
    <col min="20" max="20" width="6.1093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row>
    <row r="3" spans="1:20" ht="15.6" x14ac:dyDescent="0.3">
      <c r="A3" s="453" t="s">
        <v>164</v>
      </c>
      <c r="B3" s="453"/>
      <c r="C3" s="453"/>
      <c r="D3" s="367"/>
      <c r="E3" s="366"/>
      <c r="F3" s="366"/>
      <c r="G3" s="366"/>
      <c r="H3" s="366"/>
      <c r="I3" s="366"/>
      <c r="T3" s="5"/>
    </row>
    <row r="4" spans="1:20" ht="15.6" x14ac:dyDescent="0.3">
      <c r="A4" s="453" t="s">
        <v>110</v>
      </c>
      <c r="B4" s="453"/>
      <c r="C4" s="453"/>
      <c r="D4" s="366"/>
      <c r="E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5"/>
      <c r="M8" s="5"/>
      <c r="N8" s="5"/>
      <c r="O8" s="5"/>
      <c r="P8" s="5"/>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74"/>
      <c r="B10" s="470" t="s">
        <v>4</v>
      </c>
      <c r="C10" s="472"/>
      <c r="D10" s="469" t="s">
        <v>5</v>
      </c>
      <c r="E10" s="473" t="s">
        <v>6</v>
      </c>
      <c r="F10" s="468" t="s">
        <v>7</v>
      </c>
      <c r="G10" s="468"/>
      <c r="H10" s="468"/>
      <c r="I10" s="468"/>
      <c r="J10" s="371"/>
      <c r="K10" s="468" t="s">
        <v>8</v>
      </c>
      <c r="L10" s="468"/>
      <c r="M10" s="468"/>
      <c r="N10" s="468"/>
      <c r="O10" s="371"/>
      <c r="P10" s="468" t="s">
        <v>9</v>
      </c>
      <c r="Q10" s="468"/>
      <c r="R10" s="468"/>
      <c r="S10" s="468"/>
      <c r="T10" s="371"/>
    </row>
    <row r="11" spans="1:20" ht="21" thickBot="1" x14ac:dyDescent="0.35">
      <c r="A11" s="475"/>
      <c r="B11" s="471"/>
      <c r="C11" s="472"/>
      <c r="D11" s="469"/>
      <c r="E11" s="473"/>
      <c r="F11" s="124" t="s">
        <v>10</v>
      </c>
      <c r="G11" s="124" t="s">
        <v>11</v>
      </c>
      <c r="H11" s="124" t="s">
        <v>12</v>
      </c>
      <c r="I11" s="124" t="s">
        <v>13</v>
      </c>
      <c r="J11" s="125" t="s">
        <v>14</v>
      </c>
      <c r="K11" s="124" t="s">
        <v>10</v>
      </c>
      <c r="L11" s="124" t="s">
        <v>11</v>
      </c>
      <c r="M11" s="124" t="s">
        <v>12</v>
      </c>
      <c r="N11" s="124" t="s">
        <v>13</v>
      </c>
      <c r="O11" s="125" t="s">
        <v>15</v>
      </c>
      <c r="P11" s="124" t="s">
        <v>10</v>
      </c>
      <c r="Q11" s="124" t="s">
        <v>11</v>
      </c>
      <c r="R11" s="124" t="s">
        <v>12</v>
      </c>
      <c r="S11" s="124" t="s">
        <v>13</v>
      </c>
      <c r="T11" s="125" t="s">
        <v>16</v>
      </c>
    </row>
    <row r="12" spans="1:20" ht="15" thickBot="1" x14ac:dyDescent="0.35">
      <c r="A12" s="126">
        <v>0</v>
      </c>
      <c r="B12" s="127">
        <v>1</v>
      </c>
      <c r="C12" s="127">
        <v>2</v>
      </c>
      <c r="D12" s="127"/>
      <c r="E12" s="127">
        <v>4</v>
      </c>
      <c r="F12" s="127">
        <v>5</v>
      </c>
      <c r="G12" s="127">
        <v>6</v>
      </c>
      <c r="H12" s="127">
        <v>7</v>
      </c>
      <c r="I12" s="127">
        <v>8</v>
      </c>
      <c r="J12" s="127">
        <v>9</v>
      </c>
      <c r="K12" s="127">
        <v>5</v>
      </c>
      <c r="L12" s="127">
        <v>6</v>
      </c>
      <c r="M12" s="127">
        <v>7</v>
      </c>
      <c r="N12" s="127">
        <v>8</v>
      </c>
      <c r="O12" s="127">
        <v>9</v>
      </c>
      <c r="P12" s="127">
        <v>5</v>
      </c>
      <c r="Q12" s="127">
        <v>6</v>
      </c>
      <c r="R12" s="127">
        <v>7</v>
      </c>
      <c r="S12" s="127">
        <v>8</v>
      </c>
      <c r="T12" s="127">
        <v>9</v>
      </c>
    </row>
    <row r="13" spans="1:20" ht="15" thickBot="1" x14ac:dyDescent="0.35">
      <c r="A13" s="128">
        <v>1.1000000000000001</v>
      </c>
      <c r="B13" s="372" t="s">
        <v>17</v>
      </c>
      <c r="C13" s="372"/>
      <c r="D13" s="372"/>
      <c r="E13" s="372"/>
      <c r="F13" s="372"/>
      <c r="G13" s="372"/>
      <c r="H13" s="372"/>
      <c r="I13" s="372"/>
      <c r="J13" s="372"/>
      <c r="K13" s="372"/>
      <c r="L13" s="372"/>
      <c r="M13" s="372"/>
      <c r="N13" s="372"/>
      <c r="O13" s="372"/>
      <c r="P13" s="372"/>
      <c r="Q13" s="372"/>
      <c r="R13" s="372"/>
      <c r="S13" s="372"/>
      <c r="T13" s="373"/>
    </row>
    <row r="14" spans="1:20" ht="15" thickBot="1" x14ac:dyDescent="0.35">
      <c r="A14" s="374"/>
      <c r="B14" s="375" t="s">
        <v>18</v>
      </c>
      <c r="C14" s="376" t="s">
        <v>19</v>
      </c>
      <c r="D14" s="377">
        <v>100</v>
      </c>
      <c r="E14" s="378" t="s">
        <v>20</v>
      </c>
      <c r="F14" s="377">
        <v>100</v>
      </c>
      <c r="G14" s="377">
        <v>100</v>
      </c>
      <c r="H14" s="377">
        <v>100</v>
      </c>
      <c r="I14" s="377">
        <v>100</v>
      </c>
      <c r="J14" s="467">
        <v>100</v>
      </c>
      <c r="K14" s="377">
        <v>100</v>
      </c>
      <c r="L14" s="377">
        <v>100</v>
      </c>
      <c r="M14" s="377">
        <v>100</v>
      </c>
      <c r="N14" s="377">
        <v>100</v>
      </c>
      <c r="O14" s="467">
        <v>100</v>
      </c>
      <c r="P14" s="377">
        <v>100</v>
      </c>
      <c r="Q14" s="377">
        <v>100</v>
      </c>
      <c r="R14" s="377">
        <v>100</v>
      </c>
      <c r="S14" s="377">
        <v>100</v>
      </c>
      <c r="T14" s="467">
        <v>100</v>
      </c>
    </row>
    <row r="15" spans="1:20" ht="15" thickBot="1" x14ac:dyDescent="0.35">
      <c r="A15" s="374"/>
      <c r="B15" s="375"/>
      <c r="C15" s="376"/>
      <c r="D15" s="377"/>
      <c r="E15" s="378"/>
      <c r="F15" s="377"/>
      <c r="G15" s="377"/>
      <c r="H15" s="377"/>
      <c r="I15" s="377"/>
      <c r="J15" s="467"/>
      <c r="K15" s="377"/>
      <c r="L15" s="377"/>
      <c r="M15" s="377"/>
      <c r="N15" s="377"/>
      <c r="O15" s="467"/>
      <c r="P15" s="377"/>
      <c r="Q15" s="377"/>
      <c r="R15" s="377"/>
      <c r="S15" s="377"/>
      <c r="T15" s="467"/>
    </row>
    <row r="16" spans="1:20" ht="15" thickBot="1" x14ac:dyDescent="0.35">
      <c r="A16" s="374"/>
      <c r="B16" s="375"/>
      <c r="C16" s="376" t="s">
        <v>21</v>
      </c>
      <c r="D16" s="377">
        <v>100</v>
      </c>
      <c r="E16" s="378" t="s">
        <v>20</v>
      </c>
      <c r="F16" s="377">
        <v>100</v>
      </c>
      <c r="G16" s="377">
        <v>100</v>
      </c>
      <c r="H16" s="377">
        <v>100</v>
      </c>
      <c r="I16" s="377">
        <v>100</v>
      </c>
      <c r="J16" s="467">
        <v>100</v>
      </c>
      <c r="K16" s="377">
        <v>100</v>
      </c>
      <c r="L16" s="377">
        <v>100</v>
      </c>
      <c r="M16" s="377">
        <v>100</v>
      </c>
      <c r="N16" s="377">
        <v>100</v>
      </c>
      <c r="O16" s="467">
        <v>100</v>
      </c>
      <c r="P16" s="377">
        <v>100</v>
      </c>
      <c r="Q16" s="377">
        <v>100</v>
      </c>
      <c r="R16" s="377">
        <v>100</v>
      </c>
      <c r="S16" s="377">
        <v>100</v>
      </c>
      <c r="T16" s="467">
        <v>100</v>
      </c>
    </row>
    <row r="17" spans="1:20" ht="15" thickBot="1" x14ac:dyDescent="0.35">
      <c r="A17" s="374"/>
      <c r="B17" s="375"/>
      <c r="C17" s="376"/>
      <c r="D17" s="377"/>
      <c r="E17" s="378"/>
      <c r="F17" s="377"/>
      <c r="G17" s="377"/>
      <c r="H17" s="377"/>
      <c r="I17" s="377"/>
      <c r="J17" s="467"/>
      <c r="K17" s="377"/>
      <c r="L17" s="377"/>
      <c r="M17" s="377"/>
      <c r="N17" s="377"/>
      <c r="O17" s="467"/>
      <c r="P17" s="377"/>
      <c r="Q17" s="377"/>
      <c r="R17" s="377"/>
      <c r="S17" s="377"/>
      <c r="T17" s="467"/>
    </row>
    <row r="18" spans="1:20" ht="15" thickBot="1" x14ac:dyDescent="0.35">
      <c r="A18" s="374"/>
      <c r="B18" s="375"/>
      <c r="C18" s="376" t="s">
        <v>22</v>
      </c>
      <c r="D18" s="377">
        <v>100</v>
      </c>
      <c r="E18" s="378" t="s">
        <v>20</v>
      </c>
      <c r="F18" s="377">
        <v>100</v>
      </c>
      <c r="G18" s="377">
        <v>100</v>
      </c>
      <c r="H18" s="377">
        <v>100</v>
      </c>
      <c r="I18" s="377">
        <v>100</v>
      </c>
      <c r="J18" s="467">
        <v>100</v>
      </c>
      <c r="K18" s="377">
        <v>100</v>
      </c>
      <c r="L18" s="377">
        <v>100</v>
      </c>
      <c r="M18" s="377">
        <v>100</v>
      </c>
      <c r="N18" s="377">
        <v>100</v>
      </c>
      <c r="O18" s="467">
        <v>100</v>
      </c>
      <c r="P18" s="377">
        <v>100</v>
      </c>
      <c r="Q18" s="377">
        <v>100</v>
      </c>
      <c r="R18" s="377">
        <v>100</v>
      </c>
      <c r="S18" s="377">
        <v>100</v>
      </c>
      <c r="T18" s="467">
        <v>100</v>
      </c>
    </row>
    <row r="19" spans="1:20" ht="15" thickBot="1" x14ac:dyDescent="0.35">
      <c r="A19" s="374"/>
      <c r="B19" s="375"/>
      <c r="C19" s="376"/>
      <c r="D19" s="377"/>
      <c r="E19" s="378"/>
      <c r="F19" s="377"/>
      <c r="G19" s="377"/>
      <c r="H19" s="377"/>
      <c r="I19" s="377"/>
      <c r="J19" s="467"/>
      <c r="K19" s="377"/>
      <c r="L19" s="377"/>
      <c r="M19" s="377"/>
      <c r="N19" s="377"/>
      <c r="O19" s="467"/>
      <c r="P19" s="377"/>
      <c r="Q19" s="377"/>
      <c r="R19" s="377"/>
      <c r="S19" s="377"/>
      <c r="T19" s="467"/>
    </row>
    <row r="20" spans="1:20" ht="15" thickBot="1" x14ac:dyDescent="0.35">
      <c r="A20" s="374"/>
      <c r="B20" s="375" t="s">
        <v>23</v>
      </c>
      <c r="C20" s="376" t="s">
        <v>19</v>
      </c>
      <c r="D20" s="377">
        <v>100</v>
      </c>
      <c r="E20" s="378" t="s">
        <v>20</v>
      </c>
      <c r="F20" s="377">
        <v>100</v>
      </c>
      <c r="G20" s="377">
        <v>100</v>
      </c>
      <c r="H20" s="377">
        <v>100</v>
      </c>
      <c r="I20" s="377">
        <v>100</v>
      </c>
      <c r="J20" s="467">
        <v>100</v>
      </c>
      <c r="K20" s="377">
        <v>100</v>
      </c>
      <c r="L20" s="377">
        <v>100</v>
      </c>
      <c r="M20" s="377">
        <v>100</v>
      </c>
      <c r="N20" s="377">
        <v>100</v>
      </c>
      <c r="O20" s="467">
        <v>100</v>
      </c>
      <c r="P20" s="377">
        <v>100</v>
      </c>
      <c r="Q20" s="377">
        <v>100</v>
      </c>
      <c r="R20" s="377">
        <v>100</v>
      </c>
      <c r="S20" s="377">
        <v>100</v>
      </c>
      <c r="T20" s="467">
        <v>100</v>
      </c>
    </row>
    <row r="21" spans="1:20" ht="15" thickBot="1" x14ac:dyDescent="0.35">
      <c r="A21" s="374"/>
      <c r="B21" s="375"/>
      <c r="C21" s="376"/>
      <c r="D21" s="377"/>
      <c r="E21" s="378"/>
      <c r="F21" s="377"/>
      <c r="G21" s="377"/>
      <c r="H21" s="377"/>
      <c r="I21" s="377"/>
      <c r="J21" s="467"/>
      <c r="K21" s="377"/>
      <c r="L21" s="377"/>
      <c r="M21" s="377"/>
      <c r="N21" s="377"/>
      <c r="O21" s="467"/>
      <c r="P21" s="377"/>
      <c r="Q21" s="377"/>
      <c r="R21" s="377"/>
      <c r="S21" s="377"/>
      <c r="T21" s="467"/>
    </row>
    <row r="22" spans="1:20" ht="15" thickBot="1" x14ac:dyDescent="0.35">
      <c r="A22" s="374"/>
      <c r="B22" s="375"/>
      <c r="C22" s="376" t="s">
        <v>21</v>
      </c>
      <c r="D22" s="377">
        <v>100</v>
      </c>
      <c r="E22" s="378" t="s">
        <v>20</v>
      </c>
      <c r="F22" s="377">
        <v>100</v>
      </c>
      <c r="G22" s="377">
        <v>100</v>
      </c>
      <c r="H22" s="377">
        <v>100</v>
      </c>
      <c r="I22" s="377">
        <v>100</v>
      </c>
      <c r="J22" s="467">
        <v>100</v>
      </c>
      <c r="K22" s="377">
        <v>100</v>
      </c>
      <c r="L22" s="377">
        <v>100</v>
      </c>
      <c r="M22" s="377">
        <v>100</v>
      </c>
      <c r="N22" s="377">
        <v>100</v>
      </c>
      <c r="O22" s="467">
        <v>100</v>
      </c>
      <c r="P22" s="377">
        <v>100</v>
      </c>
      <c r="Q22" s="377">
        <v>100</v>
      </c>
      <c r="R22" s="377">
        <v>100</v>
      </c>
      <c r="S22" s="377">
        <v>100</v>
      </c>
      <c r="T22" s="467">
        <v>100</v>
      </c>
    </row>
    <row r="23" spans="1:20" ht="15" thickBot="1" x14ac:dyDescent="0.35">
      <c r="A23" s="374"/>
      <c r="B23" s="375"/>
      <c r="C23" s="376"/>
      <c r="D23" s="377"/>
      <c r="E23" s="378"/>
      <c r="F23" s="377"/>
      <c r="G23" s="377"/>
      <c r="H23" s="377"/>
      <c r="I23" s="377"/>
      <c r="J23" s="467"/>
      <c r="K23" s="377"/>
      <c r="L23" s="377"/>
      <c r="M23" s="377"/>
      <c r="N23" s="377"/>
      <c r="O23" s="467"/>
      <c r="P23" s="377"/>
      <c r="Q23" s="377"/>
      <c r="R23" s="377"/>
      <c r="S23" s="377"/>
      <c r="T23" s="467"/>
    </row>
    <row r="24" spans="1:20" ht="15" thickBot="1" x14ac:dyDescent="0.35">
      <c r="A24" s="374"/>
      <c r="B24" s="375"/>
      <c r="C24" s="376" t="s">
        <v>22</v>
      </c>
      <c r="D24" s="377">
        <v>100</v>
      </c>
      <c r="E24" s="378" t="s">
        <v>20</v>
      </c>
      <c r="F24" s="377">
        <v>100</v>
      </c>
      <c r="G24" s="377">
        <v>100</v>
      </c>
      <c r="H24" s="377">
        <v>100</v>
      </c>
      <c r="I24" s="377">
        <v>100</v>
      </c>
      <c r="J24" s="467">
        <v>100</v>
      </c>
      <c r="K24" s="377">
        <v>100</v>
      </c>
      <c r="L24" s="377">
        <v>100</v>
      </c>
      <c r="M24" s="377">
        <v>100</v>
      </c>
      <c r="N24" s="377">
        <v>100</v>
      </c>
      <c r="O24" s="467">
        <v>100</v>
      </c>
      <c r="P24" s="377">
        <v>100</v>
      </c>
      <c r="Q24" s="377">
        <v>100</v>
      </c>
      <c r="R24" s="377">
        <v>100</v>
      </c>
      <c r="S24" s="377">
        <v>100</v>
      </c>
      <c r="T24" s="467">
        <v>100</v>
      </c>
    </row>
    <row r="25" spans="1:20" ht="15" thickBot="1" x14ac:dyDescent="0.35">
      <c r="A25" s="374"/>
      <c r="B25" s="375"/>
      <c r="C25" s="376"/>
      <c r="D25" s="377"/>
      <c r="E25" s="378"/>
      <c r="F25" s="377"/>
      <c r="G25" s="377"/>
      <c r="H25" s="377"/>
      <c r="I25" s="377"/>
      <c r="J25" s="467"/>
      <c r="K25" s="377"/>
      <c r="L25" s="377"/>
      <c r="M25" s="377"/>
      <c r="N25" s="377"/>
      <c r="O25" s="467"/>
      <c r="P25" s="377"/>
      <c r="Q25" s="377"/>
      <c r="R25" s="377"/>
      <c r="S25" s="377"/>
      <c r="T25" s="467"/>
    </row>
    <row r="26" spans="1:20" ht="15" thickBot="1" x14ac:dyDescent="0.35">
      <c r="A26" s="374"/>
      <c r="B26" s="375" t="s">
        <v>24</v>
      </c>
      <c r="C26" s="376" t="s">
        <v>19</v>
      </c>
      <c r="D26" s="377">
        <v>100</v>
      </c>
      <c r="E26" s="378" t="s">
        <v>20</v>
      </c>
      <c r="F26" s="377">
        <v>100</v>
      </c>
      <c r="G26" s="377">
        <v>100</v>
      </c>
      <c r="H26" s="377">
        <v>100</v>
      </c>
      <c r="I26" s="377">
        <v>100</v>
      </c>
      <c r="J26" s="467">
        <v>100</v>
      </c>
      <c r="K26" s="377">
        <v>100</v>
      </c>
      <c r="L26" s="377">
        <v>100</v>
      </c>
      <c r="M26" s="377">
        <v>100</v>
      </c>
      <c r="N26" s="377">
        <v>100</v>
      </c>
      <c r="O26" s="467">
        <v>100</v>
      </c>
      <c r="P26" s="377">
        <v>100</v>
      </c>
      <c r="Q26" s="377">
        <v>100</v>
      </c>
      <c r="R26" s="377">
        <v>100</v>
      </c>
      <c r="S26" s="377">
        <v>100</v>
      </c>
      <c r="T26" s="467">
        <v>100</v>
      </c>
    </row>
    <row r="27" spans="1:20" ht="15" thickBot="1" x14ac:dyDescent="0.35">
      <c r="A27" s="374"/>
      <c r="B27" s="375"/>
      <c r="C27" s="376"/>
      <c r="D27" s="377"/>
      <c r="E27" s="378"/>
      <c r="F27" s="377"/>
      <c r="G27" s="377"/>
      <c r="H27" s="377"/>
      <c r="I27" s="377"/>
      <c r="J27" s="467"/>
      <c r="K27" s="377"/>
      <c r="L27" s="377"/>
      <c r="M27" s="377"/>
      <c r="N27" s="377"/>
      <c r="O27" s="467"/>
      <c r="P27" s="377"/>
      <c r="Q27" s="377"/>
      <c r="R27" s="377"/>
      <c r="S27" s="377"/>
      <c r="T27" s="467"/>
    </row>
    <row r="28" spans="1:20" ht="15" thickBot="1" x14ac:dyDescent="0.35">
      <c r="A28" s="374"/>
      <c r="B28" s="375"/>
      <c r="C28" s="376" t="s">
        <v>21</v>
      </c>
      <c r="D28" s="377">
        <v>100</v>
      </c>
      <c r="E28" s="378" t="s">
        <v>20</v>
      </c>
      <c r="F28" s="377">
        <v>100</v>
      </c>
      <c r="G28" s="377">
        <v>100</v>
      </c>
      <c r="H28" s="377">
        <v>100</v>
      </c>
      <c r="I28" s="377">
        <v>100</v>
      </c>
      <c r="J28" s="467">
        <v>100</v>
      </c>
      <c r="K28" s="377">
        <v>100</v>
      </c>
      <c r="L28" s="377">
        <v>100</v>
      </c>
      <c r="M28" s="377">
        <v>100</v>
      </c>
      <c r="N28" s="377">
        <v>100</v>
      </c>
      <c r="O28" s="467">
        <v>100</v>
      </c>
      <c r="P28" s="377">
        <v>100</v>
      </c>
      <c r="Q28" s="377">
        <v>100</v>
      </c>
      <c r="R28" s="377">
        <v>100</v>
      </c>
      <c r="S28" s="377">
        <v>100</v>
      </c>
      <c r="T28" s="467">
        <v>100</v>
      </c>
    </row>
    <row r="29" spans="1:20" ht="15" thickBot="1" x14ac:dyDescent="0.35">
      <c r="A29" s="374"/>
      <c r="B29" s="375"/>
      <c r="C29" s="376"/>
      <c r="D29" s="377"/>
      <c r="E29" s="378"/>
      <c r="F29" s="377"/>
      <c r="G29" s="377"/>
      <c r="H29" s="377"/>
      <c r="I29" s="377"/>
      <c r="J29" s="467"/>
      <c r="K29" s="377"/>
      <c r="L29" s="377"/>
      <c r="M29" s="377"/>
      <c r="N29" s="377"/>
      <c r="O29" s="467"/>
      <c r="P29" s="377"/>
      <c r="Q29" s="377"/>
      <c r="R29" s="377"/>
      <c r="S29" s="377"/>
      <c r="T29" s="467"/>
    </row>
    <row r="30" spans="1:20" ht="15" thickBot="1" x14ac:dyDescent="0.35">
      <c r="A30" s="374"/>
      <c r="B30" s="375"/>
      <c r="C30" s="376" t="s">
        <v>22</v>
      </c>
      <c r="D30" s="377">
        <v>100</v>
      </c>
      <c r="E30" s="378" t="s">
        <v>20</v>
      </c>
      <c r="F30" s="377">
        <v>100</v>
      </c>
      <c r="G30" s="377">
        <v>100</v>
      </c>
      <c r="H30" s="377">
        <v>100</v>
      </c>
      <c r="I30" s="377">
        <v>100</v>
      </c>
      <c r="J30" s="467">
        <v>100</v>
      </c>
      <c r="K30" s="377">
        <v>100</v>
      </c>
      <c r="L30" s="377">
        <v>100</v>
      </c>
      <c r="M30" s="377">
        <v>100</v>
      </c>
      <c r="N30" s="377">
        <v>100</v>
      </c>
      <c r="O30" s="467">
        <v>100</v>
      </c>
      <c r="P30" s="377">
        <v>100</v>
      </c>
      <c r="Q30" s="377">
        <v>100</v>
      </c>
      <c r="R30" s="377">
        <v>100</v>
      </c>
      <c r="S30" s="377">
        <v>100</v>
      </c>
      <c r="T30" s="467">
        <v>100</v>
      </c>
    </row>
    <row r="31" spans="1:20" ht="15" thickBot="1" x14ac:dyDescent="0.35">
      <c r="A31" s="374"/>
      <c r="B31" s="375"/>
      <c r="C31" s="376"/>
      <c r="D31" s="377"/>
      <c r="E31" s="378"/>
      <c r="F31" s="377"/>
      <c r="G31" s="377"/>
      <c r="H31" s="377"/>
      <c r="I31" s="377"/>
      <c r="J31" s="467"/>
      <c r="K31" s="377"/>
      <c r="L31" s="377"/>
      <c r="M31" s="377"/>
      <c r="N31" s="377"/>
      <c r="O31" s="467"/>
      <c r="P31" s="377"/>
      <c r="Q31" s="377"/>
      <c r="R31" s="377"/>
      <c r="S31" s="377"/>
      <c r="T31" s="467"/>
    </row>
    <row r="32" spans="1:20" ht="15" thickBot="1" x14ac:dyDescent="0.35">
      <c r="A32" s="374"/>
      <c r="B32" s="385" t="s">
        <v>25</v>
      </c>
      <c r="C32" s="376" t="s">
        <v>26</v>
      </c>
      <c r="D32" s="377">
        <v>90</v>
      </c>
      <c r="E32" s="378" t="s">
        <v>20</v>
      </c>
      <c r="F32" s="377">
        <v>90</v>
      </c>
      <c r="G32" s="377">
        <v>90</v>
      </c>
      <c r="H32" s="377">
        <v>90</v>
      </c>
      <c r="I32" s="377">
        <v>90</v>
      </c>
      <c r="J32" s="467">
        <v>90</v>
      </c>
      <c r="K32" s="377">
        <v>90</v>
      </c>
      <c r="L32" s="377">
        <v>90</v>
      </c>
      <c r="M32" s="377">
        <v>90</v>
      </c>
      <c r="N32" s="377">
        <v>90</v>
      </c>
      <c r="O32" s="467">
        <v>90</v>
      </c>
      <c r="P32" s="377">
        <v>90</v>
      </c>
      <c r="Q32" s="377">
        <v>90</v>
      </c>
      <c r="R32" s="377">
        <v>90</v>
      </c>
      <c r="S32" s="377">
        <v>90</v>
      </c>
      <c r="T32" s="467">
        <v>90</v>
      </c>
    </row>
    <row r="33" spans="1:20" ht="15" thickBot="1" x14ac:dyDescent="0.35">
      <c r="A33" s="374"/>
      <c r="B33" s="385"/>
      <c r="C33" s="376"/>
      <c r="D33" s="377"/>
      <c r="E33" s="378"/>
      <c r="F33" s="377"/>
      <c r="G33" s="377"/>
      <c r="H33" s="377"/>
      <c r="I33" s="377"/>
      <c r="J33" s="467"/>
      <c r="K33" s="377"/>
      <c r="L33" s="377"/>
      <c r="M33" s="377"/>
      <c r="N33" s="377"/>
      <c r="O33" s="467"/>
      <c r="P33" s="377"/>
      <c r="Q33" s="377"/>
      <c r="R33" s="377"/>
      <c r="S33" s="377"/>
      <c r="T33" s="467"/>
    </row>
    <row r="34" spans="1:20" ht="15" thickBot="1" x14ac:dyDescent="0.35">
      <c r="A34" s="374"/>
      <c r="B34" s="385"/>
      <c r="C34" s="376" t="s">
        <v>27</v>
      </c>
      <c r="D34" s="377">
        <v>10</v>
      </c>
      <c r="E34" s="378" t="s">
        <v>20</v>
      </c>
      <c r="F34" s="377">
        <v>10</v>
      </c>
      <c r="G34" s="377">
        <v>10</v>
      </c>
      <c r="H34" s="377">
        <v>10</v>
      </c>
      <c r="I34" s="377">
        <v>10</v>
      </c>
      <c r="J34" s="467">
        <v>10</v>
      </c>
      <c r="K34" s="377">
        <v>10</v>
      </c>
      <c r="L34" s="377">
        <v>10</v>
      </c>
      <c r="M34" s="377">
        <v>10</v>
      </c>
      <c r="N34" s="377">
        <v>10</v>
      </c>
      <c r="O34" s="467">
        <v>10</v>
      </c>
      <c r="P34" s="377">
        <v>10</v>
      </c>
      <c r="Q34" s="377">
        <v>10</v>
      </c>
      <c r="R34" s="377">
        <v>10</v>
      </c>
      <c r="S34" s="377">
        <v>10</v>
      </c>
      <c r="T34" s="467">
        <v>10</v>
      </c>
    </row>
    <row r="35" spans="1:20" ht="15" thickBot="1" x14ac:dyDescent="0.35">
      <c r="A35" s="374"/>
      <c r="B35" s="385"/>
      <c r="C35" s="376"/>
      <c r="D35" s="377"/>
      <c r="E35" s="378"/>
      <c r="F35" s="377"/>
      <c r="G35" s="377"/>
      <c r="H35" s="377"/>
      <c r="I35" s="377"/>
      <c r="J35" s="467"/>
      <c r="K35" s="377"/>
      <c r="L35" s="377"/>
      <c r="M35" s="377"/>
      <c r="N35" s="377"/>
      <c r="O35" s="467"/>
      <c r="P35" s="377"/>
      <c r="Q35" s="377"/>
      <c r="R35" s="377"/>
      <c r="S35" s="377"/>
      <c r="T35" s="467"/>
    </row>
    <row r="36" spans="1:20" ht="15" thickBot="1" x14ac:dyDescent="0.35">
      <c r="A36" s="374"/>
      <c r="B36" s="385"/>
      <c r="C36" s="376" t="s">
        <v>28</v>
      </c>
      <c r="D36" s="377">
        <v>0</v>
      </c>
      <c r="E36" s="378" t="s">
        <v>20</v>
      </c>
      <c r="F36" s="377">
        <v>0</v>
      </c>
      <c r="G36" s="377">
        <v>0</v>
      </c>
      <c r="H36" s="377">
        <v>0</v>
      </c>
      <c r="I36" s="377">
        <v>0</v>
      </c>
      <c r="J36" s="467">
        <v>0</v>
      </c>
      <c r="K36" s="377">
        <v>0</v>
      </c>
      <c r="L36" s="377">
        <v>0</v>
      </c>
      <c r="M36" s="377">
        <v>0</v>
      </c>
      <c r="N36" s="377">
        <v>0</v>
      </c>
      <c r="O36" s="467">
        <v>0</v>
      </c>
      <c r="P36" s="377">
        <v>0</v>
      </c>
      <c r="Q36" s="377">
        <v>0</v>
      </c>
      <c r="R36" s="377">
        <v>0</v>
      </c>
      <c r="S36" s="377">
        <v>0</v>
      </c>
      <c r="T36" s="467">
        <v>0</v>
      </c>
    </row>
    <row r="37" spans="1:20" ht="15" thickBot="1" x14ac:dyDescent="0.35">
      <c r="A37" s="374"/>
      <c r="B37" s="385"/>
      <c r="C37" s="376"/>
      <c r="D37" s="377"/>
      <c r="E37" s="378"/>
      <c r="F37" s="377"/>
      <c r="G37" s="377"/>
      <c r="H37" s="377"/>
      <c r="I37" s="377"/>
      <c r="J37" s="467"/>
      <c r="K37" s="377"/>
      <c r="L37" s="377"/>
      <c r="M37" s="377"/>
      <c r="N37" s="377"/>
      <c r="O37" s="467"/>
      <c r="P37" s="377"/>
      <c r="Q37" s="377"/>
      <c r="R37" s="377"/>
      <c r="S37" s="377"/>
      <c r="T37" s="467"/>
    </row>
    <row r="38" spans="1:20" ht="15" thickBot="1" x14ac:dyDescent="0.35">
      <c r="A38" s="133">
        <v>1.2</v>
      </c>
      <c r="B38" s="476" t="s">
        <v>29</v>
      </c>
      <c r="C38" s="476"/>
      <c r="D38" s="476"/>
      <c r="E38" s="476"/>
      <c r="F38" s="476"/>
      <c r="G38" s="476"/>
      <c r="H38" s="476"/>
      <c r="I38" s="476"/>
      <c r="J38" s="476"/>
      <c r="K38" s="476"/>
      <c r="L38" s="476"/>
      <c r="M38" s="476"/>
      <c r="N38" s="476"/>
      <c r="O38" s="476"/>
      <c r="P38" s="476"/>
      <c r="Q38" s="476"/>
      <c r="R38" s="476"/>
      <c r="S38" s="476"/>
      <c r="T38" s="476"/>
    </row>
    <row r="39" spans="1:20" ht="15" thickBot="1" x14ac:dyDescent="0.35">
      <c r="A39" s="374"/>
      <c r="B39" s="375" t="s">
        <v>30</v>
      </c>
      <c r="C39" s="375" t="s">
        <v>19</v>
      </c>
      <c r="D39" s="377">
        <v>100</v>
      </c>
      <c r="E39" s="378" t="s">
        <v>20</v>
      </c>
      <c r="F39" s="377">
        <v>100</v>
      </c>
      <c r="G39" s="377">
        <v>100</v>
      </c>
      <c r="H39" s="377">
        <v>100</v>
      </c>
      <c r="I39" s="377">
        <v>100</v>
      </c>
      <c r="J39" s="467">
        <v>100</v>
      </c>
      <c r="K39" s="377">
        <v>100</v>
      </c>
      <c r="L39" s="377">
        <v>100</v>
      </c>
      <c r="M39" s="377">
        <v>100</v>
      </c>
      <c r="N39" s="377">
        <v>100</v>
      </c>
      <c r="O39" s="467">
        <v>100</v>
      </c>
      <c r="P39" s="377">
        <v>100</v>
      </c>
      <c r="Q39" s="377">
        <v>100</v>
      </c>
      <c r="R39" s="377">
        <v>100</v>
      </c>
      <c r="S39" s="377">
        <v>100</v>
      </c>
      <c r="T39" s="467">
        <v>100</v>
      </c>
    </row>
    <row r="40" spans="1:20" ht="15" thickBot="1" x14ac:dyDescent="0.35">
      <c r="A40" s="374"/>
      <c r="B40" s="375"/>
      <c r="C40" s="375"/>
      <c r="D40" s="377"/>
      <c r="E40" s="378"/>
      <c r="F40" s="377"/>
      <c r="G40" s="377"/>
      <c r="H40" s="377"/>
      <c r="I40" s="377"/>
      <c r="J40" s="467"/>
      <c r="K40" s="377"/>
      <c r="L40" s="377"/>
      <c r="M40" s="377"/>
      <c r="N40" s="377"/>
      <c r="O40" s="467"/>
      <c r="P40" s="377"/>
      <c r="Q40" s="377"/>
      <c r="R40" s="377"/>
      <c r="S40" s="377"/>
      <c r="T40" s="467"/>
    </row>
    <row r="41" spans="1:20" ht="15" thickBot="1" x14ac:dyDescent="0.35">
      <c r="A41" s="374"/>
      <c r="B41" s="375"/>
      <c r="C41" s="375" t="s">
        <v>21</v>
      </c>
      <c r="D41" s="377">
        <v>100</v>
      </c>
      <c r="E41" s="378" t="s">
        <v>20</v>
      </c>
      <c r="F41" s="377">
        <v>100</v>
      </c>
      <c r="G41" s="377">
        <v>100</v>
      </c>
      <c r="H41" s="377">
        <v>100</v>
      </c>
      <c r="I41" s="377">
        <v>100</v>
      </c>
      <c r="J41" s="467">
        <v>100</v>
      </c>
      <c r="K41" s="377">
        <v>100</v>
      </c>
      <c r="L41" s="377">
        <v>100</v>
      </c>
      <c r="M41" s="377">
        <v>100</v>
      </c>
      <c r="N41" s="377">
        <v>100</v>
      </c>
      <c r="O41" s="467">
        <v>100</v>
      </c>
      <c r="P41" s="377">
        <v>100</v>
      </c>
      <c r="Q41" s="377">
        <v>100</v>
      </c>
      <c r="R41" s="377">
        <v>100</v>
      </c>
      <c r="S41" s="377">
        <v>100</v>
      </c>
      <c r="T41" s="467">
        <v>100</v>
      </c>
    </row>
    <row r="42" spans="1:20" ht="15" thickBot="1" x14ac:dyDescent="0.35">
      <c r="A42" s="374"/>
      <c r="B42" s="375"/>
      <c r="C42" s="375"/>
      <c r="D42" s="377"/>
      <c r="E42" s="378"/>
      <c r="F42" s="377"/>
      <c r="G42" s="377"/>
      <c r="H42" s="377"/>
      <c r="I42" s="377"/>
      <c r="J42" s="467"/>
      <c r="K42" s="377"/>
      <c r="L42" s="377"/>
      <c r="M42" s="377"/>
      <c r="N42" s="377"/>
      <c r="O42" s="467"/>
      <c r="P42" s="377"/>
      <c r="Q42" s="377"/>
      <c r="R42" s="377"/>
      <c r="S42" s="377"/>
      <c r="T42" s="467"/>
    </row>
    <row r="43" spans="1:20" ht="15" thickBot="1" x14ac:dyDescent="0.35">
      <c r="A43" s="374"/>
      <c r="B43" s="375"/>
      <c r="C43" s="375" t="s">
        <v>22</v>
      </c>
      <c r="D43" s="377">
        <v>100</v>
      </c>
      <c r="E43" s="378" t="s">
        <v>20</v>
      </c>
      <c r="F43" s="377">
        <v>100</v>
      </c>
      <c r="G43" s="377">
        <v>100</v>
      </c>
      <c r="H43" s="377">
        <v>100</v>
      </c>
      <c r="I43" s="377">
        <v>100</v>
      </c>
      <c r="J43" s="467">
        <v>100</v>
      </c>
      <c r="K43" s="377">
        <v>100</v>
      </c>
      <c r="L43" s="377">
        <v>100</v>
      </c>
      <c r="M43" s="377">
        <v>100</v>
      </c>
      <c r="N43" s="377">
        <v>100</v>
      </c>
      <c r="O43" s="467">
        <v>100</v>
      </c>
      <c r="P43" s="377">
        <v>100</v>
      </c>
      <c r="Q43" s="377">
        <v>100</v>
      </c>
      <c r="R43" s="377">
        <v>100</v>
      </c>
      <c r="S43" s="377">
        <v>100</v>
      </c>
      <c r="T43" s="467">
        <v>100</v>
      </c>
    </row>
    <row r="44" spans="1:20" ht="15" thickBot="1" x14ac:dyDescent="0.35">
      <c r="A44" s="374"/>
      <c r="B44" s="375"/>
      <c r="C44" s="375"/>
      <c r="D44" s="377"/>
      <c r="E44" s="378"/>
      <c r="F44" s="377"/>
      <c r="G44" s="377"/>
      <c r="H44" s="377"/>
      <c r="I44" s="377"/>
      <c r="J44" s="467"/>
      <c r="K44" s="377"/>
      <c r="L44" s="377"/>
      <c r="M44" s="377"/>
      <c r="N44" s="377"/>
      <c r="O44" s="467"/>
      <c r="P44" s="377"/>
      <c r="Q44" s="377"/>
      <c r="R44" s="377"/>
      <c r="S44" s="377"/>
      <c r="T44" s="467"/>
    </row>
    <row r="45" spans="1:20" ht="15" thickBot="1" x14ac:dyDescent="0.35">
      <c r="A45" s="374"/>
      <c r="B45" s="375" t="s">
        <v>31</v>
      </c>
      <c r="C45" s="375" t="s">
        <v>19</v>
      </c>
      <c r="D45" s="377">
        <v>100</v>
      </c>
      <c r="E45" s="378" t="s">
        <v>20</v>
      </c>
      <c r="F45" s="377">
        <v>100</v>
      </c>
      <c r="G45" s="377">
        <v>100</v>
      </c>
      <c r="H45" s="377">
        <v>100</v>
      </c>
      <c r="I45" s="377">
        <v>100</v>
      </c>
      <c r="J45" s="467">
        <v>100</v>
      </c>
      <c r="K45" s="377">
        <v>100</v>
      </c>
      <c r="L45" s="377">
        <v>100</v>
      </c>
      <c r="M45" s="377">
        <v>100</v>
      </c>
      <c r="N45" s="377">
        <v>100</v>
      </c>
      <c r="O45" s="467">
        <v>100</v>
      </c>
      <c r="P45" s="377">
        <v>100</v>
      </c>
      <c r="Q45" s="377">
        <v>100</v>
      </c>
      <c r="R45" s="377">
        <v>100</v>
      </c>
      <c r="S45" s="377">
        <v>100</v>
      </c>
      <c r="T45" s="467">
        <v>100</v>
      </c>
    </row>
    <row r="46" spans="1:20" ht="15" thickBot="1" x14ac:dyDescent="0.35">
      <c r="A46" s="374"/>
      <c r="B46" s="375"/>
      <c r="C46" s="375"/>
      <c r="D46" s="377"/>
      <c r="E46" s="378"/>
      <c r="F46" s="377"/>
      <c r="G46" s="377"/>
      <c r="H46" s="377"/>
      <c r="I46" s="377"/>
      <c r="J46" s="467"/>
      <c r="K46" s="377"/>
      <c r="L46" s="377"/>
      <c r="M46" s="377"/>
      <c r="N46" s="377"/>
      <c r="O46" s="467"/>
      <c r="P46" s="377"/>
      <c r="Q46" s="377"/>
      <c r="R46" s="377"/>
      <c r="S46" s="377"/>
      <c r="T46" s="467"/>
    </row>
    <row r="47" spans="1:20" ht="15" thickBot="1" x14ac:dyDescent="0.35">
      <c r="A47" s="374"/>
      <c r="B47" s="375"/>
      <c r="C47" s="375" t="s">
        <v>21</v>
      </c>
      <c r="D47" s="377">
        <v>100</v>
      </c>
      <c r="E47" s="378" t="s">
        <v>20</v>
      </c>
      <c r="F47" s="377">
        <v>100</v>
      </c>
      <c r="G47" s="377">
        <v>100</v>
      </c>
      <c r="H47" s="377">
        <v>100</v>
      </c>
      <c r="I47" s="377">
        <v>100</v>
      </c>
      <c r="J47" s="467">
        <v>100</v>
      </c>
      <c r="K47" s="377">
        <v>100</v>
      </c>
      <c r="L47" s="377">
        <v>100</v>
      </c>
      <c r="M47" s="377">
        <v>100</v>
      </c>
      <c r="N47" s="377">
        <v>100</v>
      </c>
      <c r="O47" s="467">
        <v>100</v>
      </c>
      <c r="P47" s="377">
        <v>100</v>
      </c>
      <c r="Q47" s="377">
        <v>100</v>
      </c>
      <c r="R47" s="377">
        <v>100</v>
      </c>
      <c r="S47" s="377">
        <v>100</v>
      </c>
      <c r="T47" s="467">
        <v>100</v>
      </c>
    </row>
    <row r="48" spans="1:20" ht="15" thickBot="1" x14ac:dyDescent="0.35">
      <c r="A48" s="374"/>
      <c r="B48" s="375"/>
      <c r="C48" s="375"/>
      <c r="D48" s="377"/>
      <c r="E48" s="378"/>
      <c r="F48" s="377"/>
      <c r="G48" s="377"/>
      <c r="H48" s="377"/>
      <c r="I48" s="377"/>
      <c r="J48" s="467"/>
      <c r="K48" s="377"/>
      <c r="L48" s="377"/>
      <c r="M48" s="377"/>
      <c r="N48" s="377"/>
      <c r="O48" s="467"/>
      <c r="P48" s="377"/>
      <c r="Q48" s="377"/>
      <c r="R48" s="377"/>
      <c r="S48" s="377"/>
      <c r="T48" s="467"/>
    </row>
    <row r="49" spans="1:20" ht="15" thickBot="1" x14ac:dyDescent="0.35">
      <c r="A49" s="374"/>
      <c r="B49" s="375"/>
      <c r="C49" s="375" t="s">
        <v>22</v>
      </c>
      <c r="D49" s="377">
        <v>100</v>
      </c>
      <c r="E49" s="378" t="s">
        <v>20</v>
      </c>
      <c r="F49" s="377">
        <v>100</v>
      </c>
      <c r="G49" s="377">
        <v>100</v>
      </c>
      <c r="H49" s="377">
        <v>100</v>
      </c>
      <c r="I49" s="377">
        <v>100</v>
      </c>
      <c r="J49" s="467">
        <v>100</v>
      </c>
      <c r="K49" s="377">
        <v>100</v>
      </c>
      <c r="L49" s="377">
        <v>100</v>
      </c>
      <c r="M49" s="377">
        <v>100</v>
      </c>
      <c r="N49" s="377">
        <v>100</v>
      </c>
      <c r="O49" s="467">
        <v>100</v>
      </c>
      <c r="P49" s="377">
        <v>100</v>
      </c>
      <c r="Q49" s="377">
        <v>100</v>
      </c>
      <c r="R49" s="377">
        <v>100</v>
      </c>
      <c r="S49" s="377">
        <v>100</v>
      </c>
      <c r="T49" s="467">
        <v>100</v>
      </c>
    </row>
    <row r="50" spans="1:20" ht="15" thickBot="1" x14ac:dyDescent="0.35">
      <c r="A50" s="374"/>
      <c r="B50" s="375"/>
      <c r="C50" s="375"/>
      <c r="D50" s="377"/>
      <c r="E50" s="378"/>
      <c r="F50" s="377"/>
      <c r="G50" s="377"/>
      <c r="H50" s="377"/>
      <c r="I50" s="377"/>
      <c r="J50" s="467"/>
      <c r="K50" s="377"/>
      <c r="L50" s="377"/>
      <c r="M50" s="377"/>
      <c r="N50" s="377"/>
      <c r="O50" s="467"/>
      <c r="P50" s="377"/>
      <c r="Q50" s="377"/>
      <c r="R50" s="377"/>
      <c r="S50" s="377"/>
      <c r="T50" s="467"/>
    </row>
    <row r="51" spans="1:20" ht="15" thickBot="1" x14ac:dyDescent="0.35">
      <c r="A51" s="374"/>
      <c r="B51" s="375" t="s">
        <v>32</v>
      </c>
      <c r="C51" s="387" t="s">
        <v>19</v>
      </c>
      <c r="D51" s="377">
        <v>100</v>
      </c>
      <c r="E51" s="378" t="s">
        <v>20</v>
      </c>
      <c r="F51" s="377">
        <v>100</v>
      </c>
      <c r="G51" s="377">
        <v>100</v>
      </c>
      <c r="H51" s="377">
        <v>100</v>
      </c>
      <c r="I51" s="377">
        <v>100</v>
      </c>
      <c r="J51" s="467">
        <v>100</v>
      </c>
      <c r="K51" s="377">
        <v>100</v>
      </c>
      <c r="L51" s="377">
        <v>100</v>
      </c>
      <c r="M51" s="377">
        <v>100</v>
      </c>
      <c r="N51" s="377">
        <v>100</v>
      </c>
      <c r="O51" s="467">
        <v>100</v>
      </c>
      <c r="P51" s="377">
        <v>100</v>
      </c>
      <c r="Q51" s="377">
        <v>100</v>
      </c>
      <c r="R51" s="377">
        <v>100</v>
      </c>
      <c r="S51" s="377">
        <v>100</v>
      </c>
      <c r="T51" s="467">
        <v>100</v>
      </c>
    </row>
    <row r="52" spans="1:20" ht="15" thickBot="1" x14ac:dyDescent="0.35">
      <c r="A52" s="374"/>
      <c r="B52" s="375"/>
      <c r="C52" s="387"/>
      <c r="D52" s="377"/>
      <c r="E52" s="378"/>
      <c r="F52" s="377"/>
      <c r="G52" s="377"/>
      <c r="H52" s="377"/>
      <c r="I52" s="377"/>
      <c r="J52" s="467"/>
      <c r="K52" s="377"/>
      <c r="L52" s="377"/>
      <c r="M52" s="377"/>
      <c r="N52" s="377"/>
      <c r="O52" s="467"/>
      <c r="P52" s="377"/>
      <c r="Q52" s="377"/>
      <c r="R52" s="377"/>
      <c r="S52" s="377"/>
      <c r="T52" s="467"/>
    </row>
    <row r="53" spans="1:20" ht="15" thickBot="1" x14ac:dyDescent="0.35">
      <c r="A53" s="374"/>
      <c r="B53" s="375"/>
      <c r="C53" s="387" t="s">
        <v>21</v>
      </c>
      <c r="D53" s="377">
        <v>100</v>
      </c>
      <c r="E53" s="378" t="s">
        <v>20</v>
      </c>
      <c r="F53" s="377">
        <v>100</v>
      </c>
      <c r="G53" s="377">
        <v>100</v>
      </c>
      <c r="H53" s="377">
        <v>100</v>
      </c>
      <c r="I53" s="377">
        <v>100</v>
      </c>
      <c r="J53" s="467">
        <v>100</v>
      </c>
      <c r="K53" s="377">
        <v>100</v>
      </c>
      <c r="L53" s="377">
        <v>100</v>
      </c>
      <c r="M53" s="377">
        <v>100</v>
      </c>
      <c r="N53" s="377">
        <v>100</v>
      </c>
      <c r="O53" s="467">
        <v>100</v>
      </c>
      <c r="P53" s="377">
        <v>100</v>
      </c>
      <c r="Q53" s="377">
        <v>100</v>
      </c>
      <c r="R53" s="377">
        <v>100</v>
      </c>
      <c r="S53" s="377">
        <v>100</v>
      </c>
      <c r="T53" s="467">
        <v>100</v>
      </c>
    </row>
    <row r="54" spans="1:20" ht="15" thickBot="1" x14ac:dyDescent="0.35">
      <c r="A54" s="374"/>
      <c r="B54" s="375"/>
      <c r="C54" s="387"/>
      <c r="D54" s="377"/>
      <c r="E54" s="378"/>
      <c r="F54" s="377"/>
      <c r="G54" s="377"/>
      <c r="H54" s="377"/>
      <c r="I54" s="377"/>
      <c r="J54" s="467"/>
      <c r="K54" s="377"/>
      <c r="L54" s="377"/>
      <c r="M54" s="377"/>
      <c r="N54" s="377"/>
      <c r="O54" s="467"/>
      <c r="P54" s="377"/>
      <c r="Q54" s="377"/>
      <c r="R54" s="377"/>
      <c r="S54" s="377"/>
      <c r="T54" s="467"/>
    </row>
    <row r="55" spans="1:20" ht="15" thickBot="1" x14ac:dyDescent="0.35">
      <c r="A55" s="374"/>
      <c r="B55" s="375"/>
      <c r="C55" s="387" t="s">
        <v>22</v>
      </c>
      <c r="D55" s="377">
        <v>100</v>
      </c>
      <c r="E55" s="378" t="s">
        <v>20</v>
      </c>
      <c r="F55" s="377">
        <v>100</v>
      </c>
      <c r="G55" s="377">
        <v>100</v>
      </c>
      <c r="H55" s="377">
        <v>100</v>
      </c>
      <c r="I55" s="377">
        <v>100</v>
      </c>
      <c r="J55" s="467">
        <v>100</v>
      </c>
      <c r="K55" s="377">
        <v>100</v>
      </c>
      <c r="L55" s="377">
        <v>100</v>
      </c>
      <c r="M55" s="377">
        <v>100</v>
      </c>
      <c r="N55" s="377">
        <v>100</v>
      </c>
      <c r="O55" s="467">
        <v>100</v>
      </c>
      <c r="P55" s="377">
        <v>100</v>
      </c>
      <c r="Q55" s="377">
        <v>100</v>
      </c>
      <c r="R55" s="377">
        <v>100</v>
      </c>
      <c r="S55" s="377">
        <v>100</v>
      </c>
      <c r="T55" s="467">
        <v>100</v>
      </c>
    </row>
    <row r="56" spans="1:20" ht="15" thickBot="1" x14ac:dyDescent="0.35">
      <c r="A56" s="374"/>
      <c r="B56" s="375"/>
      <c r="C56" s="387"/>
      <c r="D56" s="377"/>
      <c r="E56" s="378"/>
      <c r="F56" s="377"/>
      <c r="G56" s="377"/>
      <c r="H56" s="377"/>
      <c r="I56" s="377"/>
      <c r="J56" s="467"/>
      <c r="K56" s="377"/>
      <c r="L56" s="377"/>
      <c r="M56" s="377"/>
      <c r="N56" s="377"/>
      <c r="O56" s="467"/>
      <c r="P56" s="377"/>
      <c r="Q56" s="377"/>
      <c r="R56" s="377"/>
      <c r="S56" s="377"/>
      <c r="T56" s="467"/>
    </row>
    <row r="57" spans="1:20" ht="15" thickBot="1" x14ac:dyDescent="0.35">
      <c r="A57" s="215">
        <v>1.3</v>
      </c>
      <c r="B57" s="476" t="s">
        <v>33</v>
      </c>
      <c r="C57" s="476"/>
      <c r="D57" s="476"/>
      <c r="E57" s="476"/>
      <c r="F57" s="476"/>
      <c r="G57" s="476"/>
      <c r="H57" s="476"/>
      <c r="I57" s="476"/>
      <c r="J57" s="476"/>
      <c r="K57" s="476"/>
      <c r="L57" s="476"/>
      <c r="M57" s="476"/>
      <c r="N57" s="476"/>
      <c r="O57" s="476"/>
      <c r="P57" s="476"/>
      <c r="Q57" s="476"/>
      <c r="R57" s="476"/>
      <c r="S57" s="476"/>
      <c r="T57" s="476"/>
    </row>
    <row r="58" spans="1:20" ht="15" thickBot="1" x14ac:dyDescent="0.35">
      <c r="A58" s="374"/>
      <c r="B58" s="375" t="s">
        <v>34</v>
      </c>
      <c r="C58" s="375"/>
      <c r="D58" s="377">
        <v>100</v>
      </c>
      <c r="E58" s="378" t="s">
        <v>20</v>
      </c>
      <c r="F58" s="377">
        <v>100</v>
      </c>
      <c r="G58" s="377">
        <v>100</v>
      </c>
      <c r="H58" s="377">
        <v>100</v>
      </c>
      <c r="I58" s="377">
        <v>100</v>
      </c>
      <c r="J58" s="467">
        <v>100</v>
      </c>
      <c r="K58" s="377">
        <v>100</v>
      </c>
      <c r="L58" s="377">
        <v>100</v>
      </c>
      <c r="M58" s="377">
        <v>100</v>
      </c>
      <c r="N58" s="377">
        <v>100</v>
      </c>
      <c r="O58" s="467">
        <v>100</v>
      </c>
      <c r="P58" s="377">
        <v>100</v>
      </c>
      <c r="Q58" s="377">
        <v>100</v>
      </c>
      <c r="R58" s="377">
        <v>100</v>
      </c>
      <c r="S58" s="377">
        <v>100</v>
      </c>
      <c r="T58" s="467">
        <v>100</v>
      </c>
    </row>
    <row r="59" spans="1:20" ht="15" thickBot="1" x14ac:dyDescent="0.35">
      <c r="A59" s="374"/>
      <c r="B59" s="375"/>
      <c r="C59" s="375"/>
      <c r="D59" s="377"/>
      <c r="E59" s="378"/>
      <c r="F59" s="377"/>
      <c r="G59" s="377"/>
      <c r="H59" s="377"/>
      <c r="I59" s="377"/>
      <c r="J59" s="467"/>
      <c r="K59" s="377"/>
      <c r="L59" s="377"/>
      <c r="M59" s="377"/>
      <c r="N59" s="377"/>
      <c r="O59" s="467"/>
      <c r="P59" s="377"/>
      <c r="Q59" s="377"/>
      <c r="R59" s="377"/>
      <c r="S59" s="377"/>
      <c r="T59" s="467"/>
    </row>
    <row r="60" spans="1:20" ht="15" thickBot="1" x14ac:dyDescent="0.35">
      <c r="A60" s="374"/>
      <c r="B60" s="375" t="s">
        <v>35</v>
      </c>
      <c r="C60" s="375"/>
      <c r="D60" s="377">
        <v>100</v>
      </c>
      <c r="E60" s="378" t="s">
        <v>20</v>
      </c>
      <c r="F60" s="377">
        <v>100</v>
      </c>
      <c r="G60" s="377">
        <v>100</v>
      </c>
      <c r="H60" s="377">
        <v>100</v>
      </c>
      <c r="I60" s="377">
        <v>100</v>
      </c>
      <c r="J60" s="377">
        <v>100</v>
      </c>
      <c r="K60" s="377">
        <v>100</v>
      </c>
      <c r="L60" s="377">
        <v>100</v>
      </c>
      <c r="M60" s="377">
        <v>100</v>
      </c>
      <c r="N60" s="377">
        <v>100</v>
      </c>
      <c r="O60" s="377">
        <v>100</v>
      </c>
      <c r="P60" s="377">
        <v>100</v>
      </c>
      <c r="Q60" s="377">
        <v>100</v>
      </c>
      <c r="R60" s="377">
        <v>100</v>
      </c>
      <c r="S60" s="377">
        <v>100</v>
      </c>
      <c r="T60" s="377">
        <v>100</v>
      </c>
    </row>
    <row r="61" spans="1:20" ht="15" thickBot="1" x14ac:dyDescent="0.35">
      <c r="A61" s="374"/>
      <c r="B61" s="375"/>
      <c r="C61" s="375"/>
      <c r="D61" s="377"/>
      <c r="E61" s="378"/>
      <c r="F61" s="377"/>
      <c r="G61" s="377"/>
      <c r="H61" s="377"/>
      <c r="I61" s="377"/>
      <c r="J61" s="377"/>
      <c r="K61" s="377"/>
      <c r="L61" s="377"/>
      <c r="M61" s="377"/>
      <c r="N61" s="377"/>
      <c r="O61" s="377"/>
      <c r="P61" s="377"/>
      <c r="Q61" s="377"/>
      <c r="R61" s="377"/>
      <c r="S61" s="377"/>
      <c r="T61" s="377"/>
    </row>
    <row r="62" spans="1:20" ht="24" customHeight="1" thickBot="1" x14ac:dyDescent="0.35">
      <c r="A62" s="374"/>
      <c r="B62" s="388" t="s">
        <v>160</v>
      </c>
      <c r="C62" s="388"/>
      <c r="D62" s="129" t="s">
        <v>111</v>
      </c>
      <c r="E62" s="376" t="s">
        <v>20</v>
      </c>
      <c r="F62" s="74">
        <v>5</v>
      </c>
      <c r="G62" s="74">
        <v>5</v>
      </c>
      <c r="H62" s="74">
        <v>5</v>
      </c>
      <c r="I62" s="74">
        <v>5</v>
      </c>
      <c r="J62" s="130">
        <f>(F62+G62+H62+I62)</f>
        <v>20</v>
      </c>
      <c r="K62" s="74">
        <v>5</v>
      </c>
      <c r="L62" s="74">
        <v>5</v>
      </c>
      <c r="M62" s="74">
        <v>5</v>
      </c>
      <c r="N62" s="74">
        <v>5</v>
      </c>
      <c r="O62" s="130">
        <f>(K62+L62+M62+N62)</f>
        <v>20</v>
      </c>
      <c r="P62" s="74">
        <v>5</v>
      </c>
      <c r="Q62" s="74">
        <v>5</v>
      </c>
      <c r="R62" s="74">
        <v>5</v>
      </c>
      <c r="S62" s="74">
        <v>5</v>
      </c>
      <c r="T62" s="130">
        <f>(P62+Q62+R62+S62)</f>
        <v>20</v>
      </c>
    </row>
    <row r="63" spans="1:20" ht="24" customHeight="1" thickBot="1" x14ac:dyDescent="0.35">
      <c r="A63" s="374"/>
      <c r="B63" s="389"/>
      <c r="C63" s="389"/>
      <c r="D63" s="74">
        <f>D217</f>
        <v>4191</v>
      </c>
      <c r="E63" s="432"/>
      <c r="F63" s="74">
        <f>F217</f>
        <v>4060</v>
      </c>
      <c r="G63" s="74">
        <f t="shared" ref="G63:T63" si="0">G217</f>
        <v>4060</v>
      </c>
      <c r="H63" s="74">
        <f t="shared" si="0"/>
        <v>4060</v>
      </c>
      <c r="I63" s="74">
        <f t="shared" si="0"/>
        <v>4060</v>
      </c>
      <c r="J63" s="74">
        <f t="shared" si="0"/>
        <v>4060</v>
      </c>
      <c r="K63" s="74">
        <f t="shared" si="0"/>
        <v>4100</v>
      </c>
      <c r="L63" s="74">
        <f t="shared" si="0"/>
        <v>4100</v>
      </c>
      <c r="M63" s="74">
        <f t="shared" si="0"/>
        <v>4100</v>
      </c>
      <c r="N63" s="74">
        <f t="shared" si="0"/>
        <v>4100</v>
      </c>
      <c r="O63" s="74">
        <f t="shared" si="0"/>
        <v>4100</v>
      </c>
      <c r="P63" s="74">
        <f t="shared" si="0"/>
        <v>4191</v>
      </c>
      <c r="Q63" s="74">
        <f t="shared" si="0"/>
        <v>4191</v>
      </c>
      <c r="R63" s="74">
        <f t="shared" si="0"/>
        <v>4191</v>
      </c>
      <c r="S63" s="74">
        <f t="shared" si="0"/>
        <v>4191</v>
      </c>
      <c r="T63" s="74">
        <f t="shared" si="0"/>
        <v>4191</v>
      </c>
    </row>
    <row r="64" spans="1:20" ht="15" thickBot="1" x14ac:dyDescent="0.35">
      <c r="A64" s="374"/>
      <c r="B64" s="375" t="s">
        <v>39</v>
      </c>
      <c r="C64" s="375"/>
      <c r="D64" s="393">
        <v>0.4</v>
      </c>
      <c r="E64" s="419" t="s">
        <v>20</v>
      </c>
      <c r="F64" s="393">
        <v>0.4</v>
      </c>
      <c r="G64" s="393">
        <v>0.4</v>
      </c>
      <c r="H64" s="393">
        <v>0.4</v>
      </c>
      <c r="I64" s="393">
        <v>0.4</v>
      </c>
      <c r="J64" s="477">
        <v>0.4</v>
      </c>
      <c r="K64" s="393">
        <v>0.4</v>
      </c>
      <c r="L64" s="393">
        <v>0.4</v>
      </c>
      <c r="M64" s="393">
        <v>0.4</v>
      </c>
      <c r="N64" s="393">
        <v>0.4</v>
      </c>
      <c r="O64" s="477">
        <v>0.4</v>
      </c>
      <c r="P64" s="393">
        <v>0.4</v>
      </c>
      <c r="Q64" s="393">
        <v>0.4</v>
      </c>
      <c r="R64" s="393">
        <v>0.4</v>
      </c>
      <c r="S64" s="393">
        <v>0.4</v>
      </c>
      <c r="T64" s="477">
        <v>0.4</v>
      </c>
    </row>
    <row r="65" spans="1:20" ht="15" thickBot="1" x14ac:dyDescent="0.35">
      <c r="A65" s="374"/>
      <c r="B65" s="375"/>
      <c r="C65" s="375"/>
      <c r="D65" s="393"/>
      <c r="E65" s="440"/>
      <c r="F65" s="393"/>
      <c r="G65" s="393"/>
      <c r="H65" s="393"/>
      <c r="I65" s="393"/>
      <c r="J65" s="477"/>
      <c r="K65" s="393"/>
      <c r="L65" s="393"/>
      <c r="M65" s="393"/>
      <c r="N65" s="393"/>
      <c r="O65" s="477"/>
      <c r="P65" s="393"/>
      <c r="Q65" s="393"/>
      <c r="R65" s="393"/>
      <c r="S65" s="393"/>
      <c r="T65" s="477"/>
    </row>
    <row r="66" spans="1:20" ht="15.75" customHeight="1" thickBot="1" x14ac:dyDescent="0.35">
      <c r="A66" s="374"/>
      <c r="B66" s="375" t="s">
        <v>154</v>
      </c>
      <c r="C66" s="375"/>
      <c r="D66" s="377">
        <v>100</v>
      </c>
      <c r="E66" s="378" t="s">
        <v>20</v>
      </c>
      <c r="F66" s="377">
        <v>100</v>
      </c>
      <c r="G66" s="377">
        <v>100</v>
      </c>
      <c r="H66" s="377">
        <v>100</v>
      </c>
      <c r="I66" s="377">
        <v>100</v>
      </c>
      <c r="J66" s="467">
        <v>100</v>
      </c>
      <c r="K66" s="377">
        <v>100</v>
      </c>
      <c r="L66" s="377">
        <v>100</v>
      </c>
      <c r="M66" s="377">
        <v>100</v>
      </c>
      <c r="N66" s="377">
        <v>100</v>
      </c>
      <c r="O66" s="467">
        <v>100</v>
      </c>
      <c r="P66" s="377">
        <v>100</v>
      </c>
      <c r="Q66" s="377">
        <v>100</v>
      </c>
      <c r="R66" s="377">
        <v>100</v>
      </c>
      <c r="S66" s="377">
        <v>100</v>
      </c>
      <c r="T66" s="467">
        <v>100</v>
      </c>
    </row>
    <row r="67" spans="1:20" ht="15" thickBot="1" x14ac:dyDescent="0.35">
      <c r="A67" s="374"/>
      <c r="B67" s="375"/>
      <c r="C67" s="375"/>
      <c r="D67" s="377"/>
      <c r="E67" s="378"/>
      <c r="F67" s="377"/>
      <c r="G67" s="377"/>
      <c r="H67" s="377"/>
      <c r="I67" s="377"/>
      <c r="J67" s="467"/>
      <c r="K67" s="377"/>
      <c r="L67" s="377"/>
      <c r="M67" s="377"/>
      <c r="N67" s="377"/>
      <c r="O67" s="467"/>
      <c r="P67" s="377"/>
      <c r="Q67" s="377"/>
      <c r="R67" s="377"/>
      <c r="S67" s="377"/>
      <c r="T67" s="467"/>
    </row>
    <row r="68" spans="1:20" ht="15" thickBot="1" x14ac:dyDescent="0.35">
      <c r="A68" s="374"/>
      <c r="B68" s="375" t="s">
        <v>40</v>
      </c>
      <c r="C68" s="375"/>
      <c r="D68" s="393">
        <v>0.7</v>
      </c>
      <c r="E68" s="378" t="s">
        <v>20</v>
      </c>
      <c r="F68" s="393">
        <v>0.7</v>
      </c>
      <c r="G68" s="393">
        <v>0.7</v>
      </c>
      <c r="H68" s="393">
        <v>0.7</v>
      </c>
      <c r="I68" s="393">
        <v>0.7</v>
      </c>
      <c r="J68" s="393">
        <v>0.7</v>
      </c>
      <c r="K68" s="393">
        <v>0.7</v>
      </c>
      <c r="L68" s="393">
        <v>0.7</v>
      </c>
      <c r="M68" s="393">
        <v>0.7</v>
      </c>
      <c r="N68" s="393">
        <v>0.7</v>
      </c>
      <c r="O68" s="393">
        <v>0.7</v>
      </c>
      <c r="P68" s="393">
        <v>0.7</v>
      </c>
      <c r="Q68" s="393">
        <v>0.7</v>
      </c>
      <c r="R68" s="393">
        <v>0.7</v>
      </c>
      <c r="S68" s="393">
        <v>0.7</v>
      </c>
      <c r="T68" s="393">
        <v>0.7</v>
      </c>
    </row>
    <row r="69" spans="1:20" ht="15" thickBot="1" x14ac:dyDescent="0.35">
      <c r="A69" s="374"/>
      <c r="B69" s="375"/>
      <c r="C69" s="375"/>
      <c r="D69" s="393"/>
      <c r="E69" s="378"/>
      <c r="F69" s="393"/>
      <c r="G69" s="393"/>
      <c r="H69" s="393"/>
      <c r="I69" s="393"/>
      <c r="J69" s="393"/>
      <c r="K69" s="393"/>
      <c r="L69" s="393"/>
      <c r="M69" s="393"/>
      <c r="N69" s="393"/>
      <c r="O69" s="393"/>
      <c r="P69" s="393"/>
      <c r="Q69" s="393"/>
      <c r="R69" s="393"/>
      <c r="S69" s="393"/>
      <c r="T69" s="393"/>
    </row>
    <row r="70" spans="1:20" ht="47.25" customHeight="1" thickBot="1" x14ac:dyDescent="0.35">
      <c r="A70" s="162"/>
      <c r="B70" s="375" t="s">
        <v>141</v>
      </c>
      <c r="C70" s="398"/>
      <c r="D70" s="86">
        <v>91</v>
      </c>
      <c r="E70" s="57" t="s">
        <v>142</v>
      </c>
      <c r="F70" s="86">
        <v>91</v>
      </c>
      <c r="G70" s="86">
        <v>91</v>
      </c>
      <c r="H70" s="86">
        <v>91</v>
      </c>
      <c r="I70" s="86">
        <v>91</v>
      </c>
      <c r="J70" s="86">
        <v>91</v>
      </c>
      <c r="K70" s="86">
        <v>91</v>
      </c>
      <c r="L70" s="86">
        <v>91</v>
      </c>
      <c r="M70" s="86">
        <v>91</v>
      </c>
      <c r="N70" s="86">
        <v>91</v>
      </c>
      <c r="O70" s="86">
        <v>91</v>
      </c>
      <c r="P70" s="86">
        <v>91</v>
      </c>
      <c r="Q70" s="86">
        <v>91</v>
      </c>
      <c r="R70" s="86">
        <v>91</v>
      </c>
      <c r="S70" s="86">
        <v>91</v>
      </c>
      <c r="T70" s="86">
        <v>91</v>
      </c>
    </row>
    <row r="71" spans="1:20" ht="15" thickBot="1" x14ac:dyDescent="0.35">
      <c r="A71" s="133">
        <v>1.4</v>
      </c>
      <c r="B71" s="476" t="s">
        <v>41</v>
      </c>
      <c r="C71" s="476"/>
      <c r="D71" s="476"/>
      <c r="E71" s="476"/>
      <c r="F71" s="476"/>
      <c r="G71" s="476"/>
      <c r="H71" s="476"/>
      <c r="I71" s="476"/>
      <c r="J71" s="476"/>
      <c r="K71" s="476"/>
      <c r="L71" s="476"/>
      <c r="M71" s="476"/>
      <c r="N71" s="476"/>
      <c r="O71" s="476"/>
      <c r="P71" s="476"/>
      <c r="Q71" s="476"/>
      <c r="R71" s="476"/>
      <c r="S71" s="476"/>
      <c r="T71" s="476"/>
    </row>
    <row r="72" spans="1:20" ht="15" thickBot="1" x14ac:dyDescent="0.35">
      <c r="A72" s="374"/>
      <c r="B72" s="455" t="s">
        <v>42</v>
      </c>
      <c r="C72" s="455"/>
      <c r="D72" s="427">
        <v>10</v>
      </c>
      <c r="E72" s="378" t="s">
        <v>20</v>
      </c>
      <c r="F72" s="427">
        <v>10</v>
      </c>
      <c r="G72" s="427">
        <v>10</v>
      </c>
      <c r="H72" s="427">
        <v>10</v>
      </c>
      <c r="I72" s="427">
        <v>10</v>
      </c>
      <c r="J72" s="427">
        <v>10</v>
      </c>
      <c r="K72" s="427">
        <v>10</v>
      </c>
      <c r="L72" s="427">
        <v>10</v>
      </c>
      <c r="M72" s="427">
        <v>10</v>
      </c>
      <c r="N72" s="427">
        <v>10</v>
      </c>
      <c r="O72" s="427">
        <v>10</v>
      </c>
      <c r="P72" s="427">
        <v>10</v>
      </c>
      <c r="Q72" s="427">
        <v>10</v>
      </c>
      <c r="R72" s="427">
        <v>10</v>
      </c>
      <c r="S72" s="427">
        <v>10</v>
      </c>
      <c r="T72" s="427">
        <v>10</v>
      </c>
    </row>
    <row r="73" spans="1:20" ht="15" thickBot="1" x14ac:dyDescent="0.35">
      <c r="A73" s="374"/>
      <c r="B73" s="455"/>
      <c r="C73" s="455"/>
      <c r="D73" s="427"/>
      <c r="E73" s="378"/>
      <c r="F73" s="427"/>
      <c r="G73" s="427"/>
      <c r="H73" s="427"/>
      <c r="I73" s="427"/>
      <c r="J73" s="427"/>
      <c r="K73" s="427"/>
      <c r="L73" s="427"/>
      <c r="M73" s="427"/>
      <c r="N73" s="427"/>
      <c r="O73" s="427"/>
      <c r="P73" s="427"/>
      <c r="Q73" s="427"/>
      <c r="R73" s="427"/>
      <c r="S73" s="427"/>
      <c r="T73" s="427"/>
    </row>
    <row r="74" spans="1:20" ht="35.25" customHeight="1" thickBot="1" x14ac:dyDescent="0.35">
      <c r="A74" s="374"/>
      <c r="B74" s="388" t="s">
        <v>43</v>
      </c>
      <c r="C74" s="388"/>
      <c r="D74" s="58">
        <v>100</v>
      </c>
      <c r="E74" s="57" t="s">
        <v>20</v>
      </c>
      <c r="F74" s="58">
        <v>100</v>
      </c>
      <c r="G74" s="58">
        <v>100</v>
      </c>
      <c r="H74" s="58">
        <v>100</v>
      </c>
      <c r="I74" s="58">
        <v>100</v>
      </c>
      <c r="J74" s="58">
        <v>100</v>
      </c>
      <c r="K74" s="58">
        <v>100</v>
      </c>
      <c r="L74" s="58">
        <v>100</v>
      </c>
      <c r="M74" s="58">
        <v>100</v>
      </c>
      <c r="N74" s="58">
        <v>100</v>
      </c>
      <c r="O74" s="58">
        <v>100</v>
      </c>
      <c r="P74" s="58">
        <v>100</v>
      </c>
      <c r="Q74" s="58">
        <v>100</v>
      </c>
      <c r="R74" s="58">
        <v>100</v>
      </c>
      <c r="S74" s="58">
        <v>100</v>
      </c>
      <c r="T74" s="58">
        <v>100</v>
      </c>
    </row>
    <row r="75" spans="1:20" ht="40.5" customHeight="1" thickBot="1" x14ac:dyDescent="0.35">
      <c r="A75" s="374"/>
      <c r="B75" s="388" t="s">
        <v>44</v>
      </c>
      <c r="C75" s="388"/>
      <c r="D75" s="58">
        <v>30</v>
      </c>
      <c r="E75" s="57" t="s">
        <v>20</v>
      </c>
      <c r="F75" s="58">
        <v>30</v>
      </c>
      <c r="G75" s="58">
        <v>30</v>
      </c>
      <c r="H75" s="58">
        <v>30</v>
      </c>
      <c r="I75" s="58">
        <v>30</v>
      </c>
      <c r="J75" s="58">
        <v>30</v>
      </c>
      <c r="K75" s="58">
        <v>30</v>
      </c>
      <c r="L75" s="58">
        <v>30</v>
      </c>
      <c r="M75" s="58">
        <v>30</v>
      </c>
      <c r="N75" s="58">
        <v>30</v>
      </c>
      <c r="O75" s="58">
        <v>30</v>
      </c>
      <c r="P75" s="58">
        <v>30</v>
      </c>
      <c r="Q75" s="58">
        <v>30</v>
      </c>
      <c r="R75" s="58">
        <v>30</v>
      </c>
      <c r="S75" s="58">
        <v>30</v>
      </c>
      <c r="T75" s="58">
        <v>30</v>
      </c>
    </row>
    <row r="76" spans="1:20" ht="15" thickBot="1" x14ac:dyDescent="0.35">
      <c r="A76" s="374"/>
      <c r="B76" s="375" t="s">
        <v>45</v>
      </c>
      <c r="C76" s="375"/>
      <c r="D76" s="427">
        <v>85</v>
      </c>
      <c r="E76" s="378" t="s">
        <v>20</v>
      </c>
      <c r="F76" s="427">
        <v>85</v>
      </c>
      <c r="G76" s="427">
        <v>85</v>
      </c>
      <c r="H76" s="427">
        <v>85</v>
      </c>
      <c r="I76" s="427">
        <v>85</v>
      </c>
      <c r="J76" s="427">
        <v>85</v>
      </c>
      <c r="K76" s="427">
        <v>85</v>
      </c>
      <c r="L76" s="427">
        <v>85</v>
      </c>
      <c r="M76" s="427">
        <v>85</v>
      </c>
      <c r="N76" s="427">
        <v>85</v>
      </c>
      <c r="O76" s="427">
        <v>85</v>
      </c>
      <c r="P76" s="427">
        <v>85</v>
      </c>
      <c r="Q76" s="427">
        <v>85</v>
      </c>
      <c r="R76" s="427">
        <v>85</v>
      </c>
      <c r="S76" s="427">
        <v>85</v>
      </c>
      <c r="T76" s="427">
        <v>85</v>
      </c>
    </row>
    <row r="77" spans="1:20" ht="15" thickBot="1" x14ac:dyDescent="0.35">
      <c r="A77" s="374"/>
      <c r="B77" s="375"/>
      <c r="C77" s="375"/>
      <c r="D77" s="427"/>
      <c r="E77" s="378"/>
      <c r="F77" s="427"/>
      <c r="G77" s="427"/>
      <c r="H77" s="427"/>
      <c r="I77" s="427"/>
      <c r="J77" s="427"/>
      <c r="K77" s="427"/>
      <c r="L77" s="427"/>
      <c r="M77" s="427"/>
      <c r="N77" s="427"/>
      <c r="O77" s="427"/>
      <c r="P77" s="427"/>
      <c r="Q77" s="427"/>
      <c r="R77" s="427"/>
      <c r="S77" s="427"/>
      <c r="T77" s="427"/>
    </row>
    <row r="78" spans="1:20" ht="15" thickBot="1" x14ac:dyDescent="0.35">
      <c r="A78" s="133">
        <v>1.5</v>
      </c>
      <c r="B78" s="476" t="s">
        <v>46</v>
      </c>
      <c r="C78" s="476"/>
      <c r="D78" s="476"/>
      <c r="E78" s="476"/>
      <c r="F78" s="476"/>
      <c r="G78" s="476"/>
      <c r="H78" s="476"/>
      <c r="I78" s="476"/>
      <c r="J78" s="476"/>
      <c r="K78" s="476"/>
      <c r="L78" s="476"/>
      <c r="M78" s="476"/>
      <c r="N78" s="476"/>
      <c r="O78" s="476"/>
      <c r="P78" s="476"/>
      <c r="Q78" s="476"/>
      <c r="R78" s="476"/>
      <c r="S78" s="476"/>
      <c r="T78" s="476"/>
    </row>
    <row r="79" spans="1:20" ht="15" thickBot="1" x14ac:dyDescent="0.35">
      <c r="A79" s="216" t="s">
        <v>47</v>
      </c>
      <c r="B79" s="476" t="s">
        <v>48</v>
      </c>
      <c r="C79" s="476"/>
      <c r="D79" s="476"/>
      <c r="E79" s="476"/>
      <c r="F79" s="476"/>
      <c r="G79" s="476"/>
      <c r="H79" s="476"/>
      <c r="I79" s="476"/>
      <c r="J79" s="476"/>
      <c r="K79" s="476"/>
      <c r="L79" s="476"/>
      <c r="M79" s="476"/>
      <c r="N79" s="476"/>
      <c r="O79" s="476"/>
      <c r="P79" s="476"/>
      <c r="Q79" s="476"/>
      <c r="R79" s="476"/>
      <c r="S79" s="476"/>
      <c r="T79" s="476"/>
    </row>
    <row r="80" spans="1:20" ht="30.75" customHeight="1" thickBot="1" x14ac:dyDescent="0.35">
      <c r="A80" s="374"/>
      <c r="B80" s="375" t="s">
        <v>49</v>
      </c>
      <c r="C80" s="449"/>
      <c r="D80" s="170" t="s">
        <v>150</v>
      </c>
      <c r="E80" s="168" t="s">
        <v>38</v>
      </c>
      <c r="F80" s="170">
        <v>200</v>
      </c>
      <c r="G80" s="170">
        <v>200</v>
      </c>
      <c r="H80" s="170">
        <v>200</v>
      </c>
      <c r="I80" s="170">
        <v>200</v>
      </c>
      <c r="J80" s="131">
        <v>800</v>
      </c>
      <c r="K80" s="170">
        <v>200</v>
      </c>
      <c r="L80" s="170">
        <v>200</v>
      </c>
      <c r="M80" s="170">
        <v>200</v>
      </c>
      <c r="N80" s="170">
        <v>200</v>
      </c>
      <c r="O80" s="131">
        <v>800</v>
      </c>
      <c r="P80" s="170">
        <v>200</v>
      </c>
      <c r="Q80" s="170">
        <v>200</v>
      </c>
      <c r="R80" s="170">
        <v>200</v>
      </c>
      <c r="S80" s="170">
        <v>200</v>
      </c>
      <c r="T80" s="131">
        <v>800</v>
      </c>
    </row>
    <row r="81" spans="1:20" ht="15" thickBot="1" x14ac:dyDescent="0.35">
      <c r="A81" s="374"/>
      <c r="B81" s="375" t="s">
        <v>51</v>
      </c>
      <c r="C81" s="376" t="s">
        <v>19</v>
      </c>
      <c r="D81" s="377">
        <v>50</v>
      </c>
      <c r="E81" s="378" t="s">
        <v>20</v>
      </c>
      <c r="F81" s="377">
        <v>50</v>
      </c>
      <c r="G81" s="377">
        <v>50</v>
      </c>
      <c r="H81" s="377">
        <v>50</v>
      </c>
      <c r="I81" s="377">
        <v>50</v>
      </c>
      <c r="J81" s="377">
        <v>50</v>
      </c>
      <c r="K81" s="377">
        <v>50</v>
      </c>
      <c r="L81" s="377">
        <v>50</v>
      </c>
      <c r="M81" s="377">
        <v>50</v>
      </c>
      <c r="N81" s="377">
        <v>50</v>
      </c>
      <c r="O81" s="377">
        <v>50</v>
      </c>
      <c r="P81" s="377">
        <v>50</v>
      </c>
      <c r="Q81" s="377">
        <v>50</v>
      </c>
      <c r="R81" s="377">
        <v>50</v>
      </c>
      <c r="S81" s="377">
        <v>50</v>
      </c>
      <c r="T81" s="377">
        <v>50</v>
      </c>
    </row>
    <row r="82" spans="1:20" ht="15" thickBot="1" x14ac:dyDescent="0.35">
      <c r="A82" s="374"/>
      <c r="B82" s="375"/>
      <c r="C82" s="376"/>
      <c r="D82" s="377"/>
      <c r="E82" s="378"/>
      <c r="F82" s="377"/>
      <c r="G82" s="377"/>
      <c r="H82" s="377"/>
      <c r="I82" s="377"/>
      <c r="J82" s="377"/>
      <c r="K82" s="377"/>
      <c r="L82" s="377"/>
      <c r="M82" s="377"/>
      <c r="N82" s="377"/>
      <c r="O82" s="377"/>
      <c r="P82" s="377"/>
      <c r="Q82" s="377"/>
      <c r="R82" s="377"/>
      <c r="S82" s="377"/>
      <c r="T82" s="377"/>
    </row>
    <row r="83" spans="1:20" ht="15" thickBot="1" x14ac:dyDescent="0.35">
      <c r="A83" s="374"/>
      <c r="B83" s="375"/>
      <c r="C83" s="376" t="s">
        <v>21</v>
      </c>
      <c r="D83" s="377">
        <v>25</v>
      </c>
      <c r="E83" s="378" t="s">
        <v>20</v>
      </c>
      <c r="F83" s="377">
        <v>25</v>
      </c>
      <c r="G83" s="377">
        <v>25</v>
      </c>
      <c r="H83" s="377">
        <v>25</v>
      </c>
      <c r="I83" s="377">
        <v>25</v>
      </c>
      <c r="J83" s="377">
        <v>25</v>
      </c>
      <c r="K83" s="377">
        <v>25</v>
      </c>
      <c r="L83" s="377">
        <v>25</v>
      </c>
      <c r="M83" s="377">
        <v>25</v>
      </c>
      <c r="N83" s="377">
        <v>25</v>
      </c>
      <c r="O83" s="377">
        <v>25</v>
      </c>
      <c r="P83" s="377">
        <v>25</v>
      </c>
      <c r="Q83" s="377">
        <v>25</v>
      </c>
      <c r="R83" s="377">
        <v>25</v>
      </c>
      <c r="S83" s="377">
        <v>25</v>
      </c>
      <c r="T83" s="377">
        <v>25</v>
      </c>
    </row>
    <row r="84" spans="1:20" ht="15" thickBot="1" x14ac:dyDescent="0.35">
      <c r="A84" s="374"/>
      <c r="B84" s="375"/>
      <c r="C84" s="376"/>
      <c r="D84" s="377"/>
      <c r="E84" s="378"/>
      <c r="F84" s="377"/>
      <c r="G84" s="377"/>
      <c r="H84" s="377"/>
      <c r="I84" s="377"/>
      <c r="J84" s="377"/>
      <c r="K84" s="377"/>
      <c r="L84" s="377"/>
      <c r="M84" s="377"/>
      <c r="N84" s="377"/>
      <c r="O84" s="377"/>
      <c r="P84" s="377"/>
      <c r="Q84" s="377"/>
      <c r="R84" s="377"/>
      <c r="S84" s="377"/>
      <c r="T84" s="377"/>
    </row>
    <row r="85" spans="1:20" ht="15" thickBot="1" x14ac:dyDescent="0.35">
      <c r="A85" s="374"/>
      <c r="B85" s="375"/>
      <c r="C85" s="376" t="s">
        <v>22</v>
      </c>
      <c r="D85" s="377">
        <v>30</v>
      </c>
      <c r="E85" s="378" t="s">
        <v>20</v>
      </c>
      <c r="F85" s="377">
        <v>30</v>
      </c>
      <c r="G85" s="377">
        <v>30</v>
      </c>
      <c r="H85" s="377">
        <v>30</v>
      </c>
      <c r="I85" s="377">
        <v>30</v>
      </c>
      <c r="J85" s="467">
        <v>30</v>
      </c>
      <c r="K85" s="377">
        <v>30</v>
      </c>
      <c r="L85" s="377">
        <v>30</v>
      </c>
      <c r="M85" s="377">
        <v>30</v>
      </c>
      <c r="N85" s="377">
        <v>30</v>
      </c>
      <c r="O85" s="467">
        <v>30</v>
      </c>
      <c r="P85" s="377">
        <v>30</v>
      </c>
      <c r="Q85" s="377">
        <v>30</v>
      </c>
      <c r="R85" s="377">
        <v>30</v>
      </c>
      <c r="S85" s="377">
        <v>30</v>
      </c>
      <c r="T85" s="467">
        <v>30</v>
      </c>
    </row>
    <row r="86" spans="1:20" ht="15" thickBot="1" x14ac:dyDescent="0.35">
      <c r="A86" s="374"/>
      <c r="B86" s="375"/>
      <c r="C86" s="376"/>
      <c r="D86" s="377"/>
      <c r="E86" s="378"/>
      <c r="F86" s="377"/>
      <c r="G86" s="377"/>
      <c r="H86" s="377"/>
      <c r="I86" s="377"/>
      <c r="J86" s="467"/>
      <c r="K86" s="377"/>
      <c r="L86" s="377"/>
      <c r="M86" s="377"/>
      <c r="N86" s="377"/>
      <c r="O86" s="467"/>
      <c r="P86" s="377"/>
      <c r="Q86" s="377"/>
      <c r="R86" s="377"/>
      <c r="S86" s="377"/>
      <c r="T86" s="467"/>
    </row>
    <row r="87" spans="1:20" ht="15.75" customHeight="1" thickBot="1" x14ac:dyDescent="0.35">
      <c r="A87" s="374"/>
      <c r="B87" s="375" t="s">
        <v>161</v>
      </c>
      <c r="C87" s="163" t="s">
        <v>19</v>
      </c>
      <c r="D87" s="169">
        <v>25</v>
      </c>
      <c r="E87" s="90" t="s">
        <v>20</v>
      </c>
      <c r="F87" s="169">
        <v>25</v>
      </c>
      <c r="G87" s="169">
        <v>25</v>
      </c>
      <c r="H87" s="169">
        <v>25</v>
      </c>
      <c r="I87" s="169">
        <v>25</v>
      </c>
      <c r="J87" s="169">
        <v>25</v>
      </c>
      <c r="K87" s="169">
        <v>25</v>
      </c>
      <c r="L87" s="169">
        <v>25</v>
      </c>
      <c r="M87" s="169">
        <v>25</v>
      </c>
      <c r="N87" s="169">
        <v>25</v>
      </c>
      <c r="O87" s="169">
        <v>25</v>
      </c>
      <c r="P87" s="169">
        <v>25</v>
      </c>
      <c r="Q87" s="169">
        <v>25</v>
      </c>
      <c r="R87" s="169">
        <v>25</v>
      </c>
      <c r="S87" s="169">
        <v>25</v>
      </c>
      <c r="T87" s="169">
        <v>25</v>
      </c>
    </row>
    <row r="88" spans="1:20" ht="15" thickBot="1" x14ac:dyDescent="0.35">
      <c r="A88" s="374"/>
      <c r="B88" s="375"/>
      <c r="C88" s="163" t="s">
        <v>21</v>
      </c>
      <c r="D88" s="169">
        <v>25</v>
      </c>
      <c r="E88" s="168" t="s">
        <v>20</v>
      </c>
      <c r="F88" s="169">
        <v>25</v>
      </c>
      <c r="G88" s="169">
        <v>25</v>
      </c>
      <c r="H88" s="169">
        <v>25</v>
      </c>
      <c r="I88" s="169">
        <v>25</v>
      </c>
      <c r="J88" s="169">
        <v>25</v>
      </c>
      <c r="K88" s="169">
        <v>25</v>
      </c>
      <c r="L88" s="169">
        <v>25</v>
      </c>
      <c r="M88" s="169">
        <v>25</v>
      </c>
      <c r="N88" s="169">
        <v>25</v>
      </c>
      <c r="O88" s="169">
        <v>25</v>
      </c>
      <c r="P88" s="169">
        <v>25</v>
      </c>
      <c r="Q88" s="169">
        <v>25</v>
      </c>
      <c r="R88" s="169">
        <v>25</v>
      </c>
      <c r="S88" s="169">
        <v>25</v>
      </c>
      <c r="T88" s="169">
        <v>25</v>
      </c>
    </row>
    <row r="89" spans="1:20" ht="15" thickBot="1" x14ac:dyDescent="0.35">
      <c r="A89" s="374"/>
      <c r="B89" s="375"/>
      <c r="C89" s="163" t="s">
        <v>22</v>
      </c>
      <c r="D89" s="169">
        <v>25</v>
      </c>
      <c r="E89" s="168" t="s">
        <v>20</v>
      </c>
      <c r="F89" s="169">
        <v>25</v>
      </c>
      <c r="G89" s="169">
        <v>25</v>
      </c>
      <c r="H89" s="169">
        <v>25</v>
      </c>
      <c r="I89" s="169">
        <v>25</v>
      </c>
      <c r="J89" s="169">
        <v>25</v>
      </c>
      <c r="K89" s="169">
        <v>25</v>
      </c>
      <c r="L89" s="169">
        <v>25</v>
      </c>
      <c r="M89" s="169">
        <v>25</v>
      </c>
      <c r="N89" s="169">
        <v>25</v>
      </c>
      <c r="O89" s="169">
        <v>25</v>
      </c>
      <c r="P89" s="169">
        <v>25</v>
      </c>
      <c r="Q89" s="169">
        <v>25</v>
      </c>
      <c r="R89" s="169">
        <v>25</v>
      </c>
      <c r="S89" s="169">
        <v>25</v>
      </c>
      <c r="T89" s="169">
        <v>25</v>
      </c>
    </row>
    <row r="90" spans="1:20" ht="45" customHeight="1" thickBot="1" x14ac:dyDescent="0.35">
      <c r="A90" s="374"/>
      <c r="B90" s="375" t="s">
        <v>52</v>
      </c>
      <c r="C90" s="449"/>
      <c r="D90" s="170" t="s">
        <v>150</v>
      </c>
      <c r="E90" s="168" t="s">
        <v>38</v>
      </c>
      <c r="F90" s="170">
        <v>200</v>
      </c>
      <c r="G90" s="170">
        <v>200</v>
      </c>
      <c r="H90" s="170">
        <v>200</v>
      </c>
      <c r="I90" s="170">
        <v>200</v>
      </c>
      <c r="J90" s="131">
        <v>800</v>
      </c>
      <c r="K90" s="170">
        <v>200</v>
      </c>
      <c r="L90" s="170">
        <v>200</v>
      </c>
      <c r="M90" s="170">
        <v>200</v>
      </c>
      <c r="N90" s="170">
        <v>200</v>
      </c>
      <c r="O90" s="131">
        <v>800</v>
      </c>
      <c r="P90" s="170">
        <v>200</v>
      </c>
      <c r="Q90" s="170">
        <v>200</v>
      </c>
      <c r="R90" s="170">
        <v>200</v>
      </c>
      <c r="S90" s="170">
        <v>200</v>
      </c>
      <c r="T90" s="131">
        <v>800</v>
      </c>
    </row>
    <row r="91" spans="1:20" ht="15" thickBot="1" x14ac:dyDescent="0.35">
      <c r="A91" s="374"/>
      <c r="B91" s="375" t="s">
        <v>53</v>
      </c>
      <c r="C91" s="376" t="s">
        <v>19</v>
      </c>
      <c r="D91" s="377">
        <v>50</v>
      </c>
      <c r="E91" s="378" t="s">
        <v>20</v>
      </c>
      <c r="F91" s="377">
        <v>50</v>
      </c>
      <c r="G91" s="377">
        <v>50</v>
      </c>
      <c r="H91" s="377">
        <v>50</v>
      </c>
      <c r="I91" s="377">
        <v>50</v>
      </c>
      <c r="J91" s="377">
        <v>50</v>
      </c>
      <c r="K91" s="377">
        <v>50</v>
      </c>
      <c r="L91" s="377">
        <v>50</v>
      </c>
      <c r="M91" s="377">
        <v>50</v>
      </c>
      <c r="N91" s="377">
        <v>50</v>
      </c>
      <c r="O91" s="377">
        <v>50</v>
      </c>
      <c r="P91" s="377">
        <v>50</v>
      </c>
      <c r="Q91" s="377">
        <v>50</v>
      </c>
      <c r="R91" s="377">
        <v>50</v>
      </c>
      <c r="S91" s="377">
        <v>50</v>
      </c>
      <c r="T91" s="377">
        <v>50</v>
      </c>
    </row>
    <row r="92" spans="1:20" ht="15" thickBot="1" x14ac:dyDescent="0.35">
      <c r="A92" s="374"/>
      <c r="B92" s="375"/>
      <c r="C92" s="376"/>
      <c r="D92" s="377"/>
      <c r="E92" s="378"/>
      <c r="F92" s="377"/>
      <c r="G92" s="377"/>
      <c r="H92" s="377"/>
      <c r="I92" s="377"/>
      <c r="J92" s="377"/>
      <c r="K92" s="377"/>
      <c r="L92" s="377"/>
      <c r="M92" s="377"/>
      <c r="N92" s="377"/>
      <c r="O92" s="377"/>
      <c r="P92" s="377"/>
      <c r="Q92" s="377"/>
      <c r="R92" s="377"/>
      <c r="S92" s="377"/>
      <c r="T92" s="377"/>
    </row>
    <row r="93" spans="1:20" ht="15" thickBot="1" x14ac:dyDescent="0.35">
      <c r="A93" s="374"/>
      <c r="B93" s="375"/>
      <c r="C93" s="376" t="s">
        <v>21</v>
      </c>
      <c r="D93" s="377">
        <v>25</v>
      </c>
      <c r="E93" s="378" t="s">
        <v>20</v>
      </c>
      <c r="F93" s="377">
        <v>25</v>
      </c>
      <c r="G93" s="377">
        <v>25</v>
      </c>
      <c r="H93" s="377">
        <v>25</v>
      </c>
      <c r="I93" s="377">
        <v>25</v>
      </c>
      <c r="J93" s="377">
        <v>25</v>
      </c>
      <c r="K93" s="377">
        <v>25</v>
      </c>
      <c r="L93" s="377">
        <v>25</v>
      </c>
      <c r="M93" s="377">
        <v>25</v>
      </c>
      <c r="N93" s="377">
        <v>25</v>
      </c>
      <c r="O93" s="377">
        <v>25</v>
      </c>
      <c r="P93" s="377">
        <v>25</v>
      </c>
      <c r="Q93" s="377">
        <v>25</v>
      </c>
      <c r="R93" s="377">
        <v>25</v>
      </c>
      <c r="S93" s="377">
        <v>25</v>
      </c>
      <c r="T93" s="377">
        <v>25</v>
      </c>
    </row>
    <row r="94" spans="1:20" ht="15" thickBot="1" x14ac:dyDescent="0.35">
      <c r="A94" s="374"/>
      <c r="B94" s="375"/>
      <c r="C94" s="376"/>
      <c r="D94" s="377"/>
      <c r="E94" s="378"/>
      <c r="F94" s="377"/>
      <c r="G94" s="377"/>
      <c r="H94" s="377"/>
      <c r="I94" s="377"/>
      <c r="J94" s="377"/>
      <c r="K94" s="377"/>
      <c r="L94" s="377"/>
      <c r="M94" s="377"/>
      <c r="N94" s="377"/>
      <c r="O94" s="377"/>
      <c r="P94" s="377"/>
      <c r="Q94" s="377"/>
      <c r="R94" s="377"/>
      <c r="S94" s="377"/>
      <c r="T94" s="377"/>
    </row>
    <row r="95" spans="1:20" ht="15" thickBot="1" x14ac:dyDescent="0.35">
      <c r="A95" s="374"/>
      <c r="B95" s="375"/>
      <c r="C95" s="376" t="s">
        <v>22</v>
      </c>
      <c r="D95" s="377">
        <v>30</v>
      </c>
      <c r="E95" s="378" t="s">
        <v>20</v>
      </c>
      <c r="F95" s="377">
        <v>30</v>
      </c>
      <c r="G95" s="377">
        <v>30</v>
      </c>
      <c r="H95" s="377">
        <v>30</v>
      </c>
      <c r="I95" s="377">
        <v>30</v>
      </c>
      <c r="J95" s="467">
        <v>30</v>
      </c>
      <c r="K95" s="377">
        <v>30</v>
      </c>
      <c r="L95" s="377">
        <v>30</v>
      </c>
      <c r="M95" s="377">
        <v>30</v>
      </c>
      <c r="N95" s="377">
        <v>30</v>
      </c>
      <c r="O95" s="467">
        <v>30</v>
      </c>
      <c r="P95" s="377">
        <v>30</v>
      </c>
      <c r="Q95" s="377">
        <v>30</v>
      </c>
      <c r="R95" s="377">
        <v>30</v>
      </c>
      <c r="S95" s="377">
        <v>30</v>
      </c>
      <c r="T95" s="467">
        <v>30</v>
      </c>
    </row>
    <row r="96" spans="1:20" ht="12" customHeight="1" thickBot="1" x14ac:dyDescent="0.35">
      <c r="A96" s="374"/>
      <c r="B96" s="375"/>
      <c r="C96" s="376"/>
      <c r="D96" s="377"/>
      <c r="E96" s="378"/>
      <c r="F96" s="377"/>
      <c r="G96" s="377"/>
      <c r="H96" s="377"/>
      <c r="I96" s="377"/>
      <c r="J96" s="467"/>
      <c r="K96" s="377"/>
      <c r="L96" s="377"/>
      <c r="M96" s="377"/>
      <c r="N96" s="377"/>
      <c r="O96" s="467"/>
      <c r="P96" s="377"/>
      <c r="Q96" s="377"/>
      <c r="R96" s="377"/>
      <c r="S96" s="377"/>
      <c r="T96" s="467"/>
    </row>
    <row r="97" spans="1:20" ht="15.75" customHeight="1" thickBot="1" x14ac:dyDescent="0.35">
      <c r="A97" s="374"/>
      <c r="B97" s="375" t="s">
        <v>156</v>
      </c>
      <c r="C97" s="163" t="s">
        <v>19</v>
      </c>
      <c r="D97" s="169">
        <v>25</v>
      </c>
      <c r="E97" s="90" t="s">
        <v>20</v>
      </c>
      <c r="F97" s="169">
        <v>25</v>
      </c>
      <c r="G97" s="169">
        <v>25</v>
      </c>
      <c r="H97" s="169">
        <v>25</v>
      </c>
      <c r="I97" s="169">
        <v>25</v>
      </c>
      <c r="J97" s="169">
        <v>25</v>
      </c>
      <c r="K97" s="169">
        <v>25</v>
      </c>
      <c r="L97" s="169">
        <v>25</v>
      </c>
      <c r="M97" s="169">
        <v>25</v>
      </c>
      <c r="N97" s="169">
        <v>25</v>
      </c>
      <c r="O97" s="169">
        <v>25</v>
      </c>
      <c r="P97" s="169">
        <v>25</v>
      </c>
      <c r="Q97" s="169">
        <v>25</v>
      </c>
      <c r="R97" s="169">
        <v>25</v>
      </c>
      <c r="S97" s="169">
        <v>25</v>
      </c>
      <c r="T97" s="169">
        <v>25</v>
      </c>
    </row>
    <row r="98" spans="1:20" ht="15" thickBot="1" x14ac:dyDescent="0.35">
      <c r="A98" s="374"/>
      <c r="B98" s="375"/>
      <c r="C98" s="163" t="s">
        <v>21</v>
      </c>
      <c r="D98" s="169">
        <v>25</v>
      </c>
      <c r="E98" s="168" t="s">
        <v>20</v>
      </c>
      <c r="F98" s="169">
        <v>25</v>
      </c>
      <c r="G98" s="169">
        <v>25</v>
      </c>
      <c r="H98" s="169">
        <v>25</v>
      </c>
      <c r="I98" s="169">
        <v>25</v>
      </c>
      <c r="J98" s="169">
        <v>25</v>
      </c>
      <c r="K98" s="169">
        <v>25</v>
      </c>
      <c r="L98" s="169">
        <v>25</v>
      </c>
      <c r="M98" s="169">
        <v>25</v>
      </c>
      <c r="N98" s="169">
        <v>25</v>
      </c>
      <c r="O98" s="169">
        <v>25</v>
      </c>
      <c r="P98" s="169">
        <v>25</v>
      </c>
      <c r="Q98" s="169">
        <v>25</v>
      </c>
      <c r="R98" s="169">
        <v>25</v>
      </c>
      <c r="S98" s="169">
        <v>25</v>
      </c>
      <c r="T98" s="169">
        <v>25</v>
      </c>
    </row>
    <row r="99" spans="1:20" ht="15" thickBot="1" x14ac:dyDescent="0.35">
      <c r="A99" s="374"/>
      <c r="B99" s="375"/>
      <c r="C99" s="163" t="s">
        <v>22</v>
      </c>
      <c r="D99" s="169">
        <v>25</v>
      </c>
      <c r="E99" s="168" t="s">
        <v>20</v>
      </c>
      <c r="F99" s="169">
        <v>25</v>
      </c>
      <c r="G99" s="169">
        <v>25</v>
      </c>
      <c r="H99" s="169">
        <v>25</v>
      </c>
      <c r="I99" s="169">
        <v>25</v>
      </c>
      <c r="J99" s="169">
        <v>25</v>
      </c>
      <c r="K99" s="169">
        <v>25</v>
      </c>
      <c r="L99" s="169">
        <v>25</v>
      </c>
      <c r="M99" s="169">
        <v>25</v>
      </c>
      <c r="N99" s="169">
        <v>25</v>
      </c>
      <c r="O99" s="169">
        <v>25</v>
      </c>
      <c r="P99" s="169">
        <v>25</v>
      </c>
      <c r="Q99" s="169">
        <v>25</v>
      </c>
      <c r="R99" s="169">
        <v>25</v>
      </c>
      <c r="S99" s="169">
        <v>25</v>
      </c>
      <c r="T99" s="169">
        <v>25</v>
      </c>
    </row>
    <row r="100" spans="1:20" ht="15" thickBot="1" x14ac:dyDescent="0.35">
      <c r="A100" s="133" t="s">
        <v>54</v>
      </c>
      <c r="B100" s="476" t="s">
        <v>55</v>
      </c>
      <c r="C100" s="476"/>
      <c r="D100" s="476"/>
      <c r="E100" s="476"/>
      <c r="F100" s="476"/>
      <c r="G100" s="476"/>
      <c r="H100" s="476"/>
      <c r="I100" s="476"/>
      <c r="J100" s="476"/>
      <c r="K100" s="476"/>
      <c r="L100" s="476"/>
      <c r="M100" s="476"/>
      <c r="N100" s="476"/>
      <c r="O100" s="476"/>
      <c r="P100" s="476"/>
      <c r="Q100" s="476"/>
      <c r="R100" s="476"/>
      <c r="S100" s="476"/>
      <c r="T100" s="476"/>
    </row>
    <row r="101" spans="1:20" ht="15" thickBot="1" x14ac:dyDescent="0.35">
      <c r="A101" s="416"/>
      <c r="B101" s="386" t="s">
        <v>56</v>
      </c>
      <c r="C101" s="386"/>
      <c r="D101" s="178">
        <v>100</v>
      </c>
      <c r="E101" s="168" t="s">
        <v>38</v>
      </c>
      <c r="F101" s="178">
        <v>100</v>
      </c>
      <c r="G101" s="178">
        <v>100</v>
      </c>
      <c r="H101" s="178">
        <v>100</v>
      </c>
      <c r="I101" s="178">
        <v>100</v>
      </c>
      <c r="J101" s="132">
        <f>(F101+G101+H101+I101)</f>
        <v>400</v>
      </c>
      <c r="K101" s="178">
        <v>100</v>
      </c>
      <c r="L101" s="178">
        <v>100</v>
      </c>
      <c r="M101" s="178">
        <v>100</v>
      </c>
      <c r="N101" s="178">
        <v>100</v>
      </c>
      <c r="O101" s="132">
        <f>(K101+L101+M101+N101)</f>
        <v>400</v>
      </c>
      <c r="P101" s="178">
        <v>100</v>
      </c>
      <c r="Q101" s="178">
        <v>100</v>
      </c>
      <c r="R101" s="178">
        <v>100</v>
      </c>
      <c r="S101" s="178">
        <v>100</v>
      </c>
      <c r="T101" s="132">
        <f>(P101+Q101+R101+S101)</f>
        <v>400</v>
      </c>
    </row>
    <row r="102" spans="1:20" ht="28.5" customHeight="1" thickBot="1" x14ac:dyDescent="0.35">
      <c r="A102" s="416"/>
      <c r="B102" s="456" t="s">
        <v>155</v>
      </c>
      <c r="C102" s="457"/>
      <c r="D102" s="169">
        <v>33.299999999999997</v>
      </c>
      <c r="E102" s="168" t="s">
        <v>20</v>
      </c>
      <c r="F102" s="169">
        <v>33.299999999999997</v>
      </c>
      <c r="G102" s="169">
        <v>33.299999999999997</v>
      </c>
      <c r="H102" s="169">
        <v>33.299999999999997</v>
      </c>
      <c r="I102" s="169">
        <v>33.299999999999997</v>
      </c>
      <c r="J102" s="169">
        <v>33.299999999999997</v>
      </c>
      <c r="K102" s="169">
        <v>33.299999999999997</v>
      </c>
      <c r="L102" s="169">
        <v>33.299999999999997</v>
      </c>
      <c r="M102" s="169">
        <v>33.299999999999997</v>
      </c>
      <c r="N102" s="169">
        <v>33.299999999999997</v>
      </c>
      <c r="O102" s="169">
        <v>33.299999999999997</v>
      </c>
      <c r="P102" s="169">
        <v>33.299999999999997</v>
      </c>
      <c r="Q102" s="169">
        <v>33.299999999999997</v>
      </c>
      <c r="R102" s="169">
        <v>33.299999999999997</v>
      </c>
      <c r="S102" s="169">
        <v>33.299999999999997</v>
      </c>
      <c r="T102" s="169">
        <v>33.299999999999997</v>
      </c>
    </row>
    <row r="103" spans="1:20" ht="15.75" customHeight="1" thickBot="1" x14ac:dyDescent="0.35">
      <c r="A103" s="416"/>
      <c r="B103" s="417" t="s">
        <v>177</v>
      </c>
      <c r="C103" s="376" t="s">
        <v>19</v>
      </c>
      <c r="D103" s="377">
        <v>50</v>
      </c>
      <c r="E103" s="378" t="s">
        <v>20</v>
      </c>
      <c r="F103" s="377">
        <v>50</v>
      </c>
      <c r="G103" s="377">
        <v>50</v>
      </c>
      <c r="H103" s="377">
        <v>50</v>
      </c>
      <c r="I103" s="377">
        <v>50</v>
      </c>
      <c r="J103" s="377">
        <v>50</v>
      </c>
      <c r="K103" s="377">
        <v>50</v>
      </c>
      <c r="L103" s="377">
        <v>50</v>
      </c>
      <c r="M103" s="377">
        <v>50</v>
      </c>
      <c r="N103" s="377">
        <v>50</v>
      </c>
      <c r="O103" s="377">
        <v>50</v>
      </c>
      <c r="P103" s="377">
        <v>50</v>
      </c>
      <c r="Q103" s="377">
        <v>50</v>
      </c>
      <c r="R103" s="377">
        <v>50</v>
      </c>
      <c r="S103" s="377">
        <v>50</v>
      </c>
      <c r="T103" s="377">
        <v>50</v>
      </c>
    </row>
    <row r="104" spans="1:20" ht="15" thickBot="1" x14ac:dyDescent="0.35">
      <c r="A104" s="416"/>
      <c r="B104" s="417"/>
      <c r="C104" s="376"/>
      <c r="D104" s="377"/>
      <c r="E104" s="378"/>
      <c r="F104" s="377"/>
      <c r="G104" s="377"/>
      <c r="H104" s="377"/>
      <c r="I104" s="377"/>
      <c r="J104" s="377"/>
      <c r="K104" s="377"/>
      <c r="L104" s="377"/>
      <c r="M104" s="377"/>
      <c r="N104" s="377"/>
      <c r="O104" s="377"/>
      <c r="P104" s="377"/>
      <c r="Q104" s="377"/>
      <c r="R104" s="377"/>
      <c r="S104" s="377"/>
      <c r="T104" s="377"/>
    </row>
    <row r="105" spans="1:20" ht="15" thickBot="1" x14ac:dyDescent="0.35">
      <c r="A105" s="416"/>
      <c r="B105" s="417"/>
      <c r="C105" s="376" t="s">
        <v>21</v>
      </c>
      <c r="D105" s="377">
        <v>25</v>
      </c>
      <c r="E105" s="378" t="s">
        <v>20</v>
      </c>
      <c r="F105" s="377">
        <v>25</v>
      </c>
      <c r="G105" s="377">
        <v>25</v>
      </c>
      <c r="H105" s="377">
        <v>25</v>
      </c>
      <c r="I105" s="377">
        <v>25</v>
      </c>
      <c r="J105" s="377">
        <v>25</v>
      </c>
      <c r="K105" s="377">
        <v>25</v>
      </c>
      <c r="L105" s="377">
        <v>25</v>
      </c>
      <c r="M105" s="377">
        <v>25</v>
      </c>
      <c r="N105" s="377">
        <v>25</v>
      </c>
      <c r="O105" s="377">
        <v>25</v>
      </c>
      <c r="P105" s="377">
        <v>25</v>
      </c>
      <c r="Q105" s="377">
        <v>25</v>
      </c>
      <c r="R105" s="377">
        <v>25</v>
      </c>
      <c r="S105" s="377">
        <v>25</v>
      </c>
      <c r="T105" s="377">
        <v>25</v>
      </c>
    </row>
    <row r="106" spans="1:20" ht="15" thickBot="1" x14ac:dyDescent="0.35">
      <c r="A106" s="416"/>
      <c r="B106" s="417"/>
      <c r="C106" s="376"/>
      <c r="D106" s="377"/>
      <c r="E106" s="378"/>
      <c r="F106" s="377"/>
      <c r="G106" s="377"/>
      <c r="H106" s="377"/>
      <c r="I106" s="377"/>
      <c r="J106" s="377"/>
      <c r="K106" s="377"/>
      <c r="L106" s="377"/>
      <c r="M106" s="377"/>
      <c r="N106" s="377"/>
      <c r="O106" s="377"/>
      <c r="P106" s="377"/>
      <c r="Q106" s="377"/>
      <c r="R106" s="377"/>
      <c r="S106" s="377"/>
      <c r="T106" s="377"/>
    </row>
    <row r="107" spans="1:20" ht="15" thickBot="1" x14ac:dyDescent="0.35">
      <c r="A107" s="416"/>
      <c r="B107" s="417"/>
      <c r="C107" s="376" t="s">
        <v>22</v>
      </c>
      <c r="D107" s="377">
        <v>30</v>
      </c>
      <c r="E107" s="378" t="s">
        <v>20</v>
      </c>
      <c r="F107" s="377">
        <v>30</v>
      </c>
      <c r="G107" s="377">
        <v>30</v>
      </c>
      <c r="H107" s="377">
        <v>30</v>
      </c>
      <c r="I107" s="377">
        <v>30</v>
      </c>
      <c r="J107" s="467">
        <v>30</v>
      </c>
      <c r="K107" s="377">
        <v>30</v>
      </c>
      <c r="L107" s="377">
        <v>30</v>
      </c>
      <c r="M107" s="377">
        <v>30</v>
      </c>
      <c r="N107" s="377">
        <v>30</v>
      </c>
      <c r="O107" s="467">
        <v>30</v>
      </c>
      <c r="P107" s="377">
        <v>30</v>
      </c>
      <c r="Q107" s="377">
        <v>30</v>
      </c>
      <c r="R107" s="377">
        <v>30</v>
      </c>
      <c r="S107" s="377">
        <v>30</v>
      </c>
      <c r="T107" s="467">
        <v>30</v>
      </c>
    </row>
    <row r="108" spans="1:20" ht="15" thickBot="1" x14ac:dyDescent="0.35">
      <c r="A108" s="416"/>
      <c r="B108" s="417"/>
      <c r="C108" s="376"/>
      <c r="D108" s="377"/>
      <c r="E108" s="378"/>
      <c r="F108" s="377"/>
      <c r="G108" s="377"/>
      <c r="H108" s="377"/>
      <c r="I108" s="377"/>
      <c r="J108" s="467"/>
      <c r="K108" s="377"/>
      <c r="L108" s="377"/>
      <c r="M108" s="377"/>
      <c r="N108" s="377"/>
      <c r="O108" s="467"/>
      <c r="P108" s="377"/>
      <c r="Q108" s="377"/>
      <c r="R108" s="377"/>
      <c r="S108" s="377"/>
      <c r="T108" s="467"/>
    </row>
    <row r="109" spans="1:20" ht="15" thickBot="1" x14ac:dyDescent="0.35">
      <c r="A109" s="416"/>
      <c r="B109" s="375" t="s">
        <v>58</v>
      </c>
      <c r="C109" s="376" t="s">
        <v>19</v>
      </c>
      <c r="D109" s="377">
        <v>10</v>
      </c>
      <c r="E109" s="378" t="s">
        <v>20</v>
      </c>
      <c r="F109" s="377">
        <v>10</v>
      </c>
      <c r="G109" s="377">
        <v>10</v>
      </c>
      <c r="H109" s="377">
        <v>10</v>
      </c>
      <c r="I109" s="377">
        <v>10</v>
      </c>
      <c r="J109" s="467">
        <v>10</v>
      </c>
      <c r="K109" s="377">
        <v>10</v>
      </c>
      <c r="L109" s="377">
        <v>10</v>
      </c>
      <c r="M109" s="377">
        <v>10</v>
      </c>
      <c r="N109" s="377">
        <v>10</v>
      </c>
      <c r="O109" s="467">
        <v>10</v>
      </c>
      <c r="P109" s="377">
        <v>10</v>
      </c>
      <c r="Q109" s="377">
        <v>10</v>
      </c>
      <c r="R109" s="377">
        <v>10</v>
      </c>
      <c r="S109" s="377">
        <v>10</v>
      </c>
      <c r="T109" s="467">
        <v>10</v>
      </c>
    </row>
    <row r="110" spans="1:20" ht="15" thickBot="1" x14ac:dyDescent="0.35">
      <c r="A110" s="416"/>
      <c r="B110" s="375"/>
      <c r="C110" s="376"/>
      <c r="D110" s="377"/>
      <c r="E110" s="378"/>
      <c r="F110" s="377"/>
      <c r="G110" s="377"/>
      <c r="H110" s="377"/>
      <c r="I110" s="377"/>
      <c r="J110" s="467"/>
      <c r="K110" s="377"/>
      <c r="L110" s="377"/>
      <c r="M110" s="377"/>
      <c r="N110" s="377"/>
      <c r="O110" s="467"/>
      <c r="P110" s="377"/>
      <c r="Q110" s="377"/>
      <c r="R110" s="377"/>
      <c r="S110" s="377"/>
      <c r="T110" s="467"/>
    </row>
    <row r="111" spans="1:20" ht="15" thickBot="1" x14ac:dyDescent="0.35">
      <c r="A111" s="416"/>
      <c r="B111" s="375"/>
      <c r="C111" s="376" t="s">
        <v>21</v>
      </c>
      <c r="D111" s="377">
        <v>10</v>
      </c>
      <c r="E111" s="378" t="s">
        <v>20</v>
      </c>
      <c r="F111" s="377">
        <v>10</v>
      </c>
      <c r="G111" s="377">
        <v>10</v>
      </c>
      <c r="H111" s="377">
        <v>10</v>
      </c>
      <c r="I111" s="377">
        <v>10</v>
      </c>
      <c r="J111" s="467">
        <v>10</v>
      </c>
      <c r="K111" s="377">
        <v>10</v>
      </c>
      <c r="L111" s="377">
        <v>10</v>
      </c>
      <c r="M111" s="377">
        <v>10</v>
      </c>
      <c r="N111" s="377">
        <v>10</v>
      </c>
      <c r="O111" s="467">
        <v>10</v>
      </c>
      <c r="P111" s="377">
        <v>10</v>
      </c>
      <c r="Q111" s="377">
        <v>10</v>
      </c>
      <c r="R111" s="377">
        <v>10</v>
      </c>
      <c r="S111" s="377">
        <v>10</v>
      </c>
      <c r="T111" s="467">
        <v>10</v>
      </c>
    </row>
    <row r="112" spans="1:20" ht="15" thickBot="1" x14ac:dyDescent="0.35">
      <c r="A112" s="416"/>
      <c r="B112" s="375"/>
      <c r="C112" s="376"/>
      <c r="D112" s="377"/>
      <c r="E112" s="378"/>
      <c r="F112" s="377"/>
      <c r="G112" s="377"/>
      <c r="H112" s="377"/>
      <c r="I112" s="377"/>
      <c r="J112" s="467"/>
      <c r="K112" s="377"/>
      <c r="L112" s="377"/>
      <c r="M112" s="377"/>
      <c r="N112" s="377"/>
      <c r="O112" s="467"/>
      <c r="P112" s="377"/>
      <c r="Q112" s="377"/>
      <c r="R112" s="377"/>
      <c r="S112" s="377"/>
      <c r="T112" s="467"/>
    </row>
    <row r="113" spans="1:20" ht="15" thickBot="1" x14ac:dyDescent="0.35">
      <c r="A113" s="416"/>
      <c r="B113" s="375"/>
      <c r="C113" s="376" t="s">
        <v>22</v>
      </c>
      <c r="D113" s="377">
        <v>10</v>
      </c>
      <c r="E113" s="378" t="s">
        <v>20</v>
      </c>
      <c r="F113" s="377">
        <v>10</v>
      </c>
      <c r="G113" s="377">
        <v>10</v>
      </c>
      <c r="H113" s="377">
        <v>10</v>
      </c>
      <c r="I113" s="377">
        <v>10</v>
      </c>
      <c r="J113" s="467">
        <v>10</v>
      </c>
      <c r="K113" s="377">
        <v>10</v>
      </c>
      <c r="L113" s="377">
        <v>10</v>
      </c>
      <c r="M113" s="377">
        <v>10</v>
      </c>
      <c r="N113" s="377">
        <v>10</v>
      </c>
      <c r="O113" s="467">
        <v>10</v>
      </c>
      <c r="P113" s="377">
        <v>10</v>
      </c>
      <c r="Q113" s="377">
        <v>10</v>
      </c>
      <c r="R113" s="377">
        <v>10</v>
      </c>
      <c r="S113" s="377">
        <v>10</v>
      </c>
      <c r="T113" s="467">
        <v>10</v>
      </c>
    </row>
    <row r="114" spans="1:20" ht="15" thickBot="1" x14ac:dyDescent="0.35">
      <c r="A114" s="416"/>
      <c r="B114" s="375"/>
      <c r="C114" s="376"/>
      <c r="D114" s="377"/>
      <c r="E114" s="378"/>
      <c r="F114" s="377"/>
      <c r="G114" s="377"/>
      <c r="H114" s="377"/>
      <c r="I114" s="377"/>
      <c r="J114" s="467"/>
      <c r="K114" s="377"/>
      <c r="L114" s="377"/>
      <c r="M114" s="377"/>
      <c r="N114" s="377"/>
      <c r="O114" s="467"/>
      <c r="P114" s="377"/>
      <c r="Q114" s="377"/>
      <c r="R114" s="377"/>
      <c r="S114" s="377"/>
      <c r="T114" s="467"/>
    </row>
    <row r="115" spans="1:20" ht="15" thickBot="1" x14ac:dyDescent="0.35">
      <c r="A115" s="133" t="s">
        <v>59</v>
      </c>
      <c r="B115" s="478" t="s">
        <v>60</v>
      </c>
      <c r="C115" s="478"/>
      <c r="D115" s="478"/>
      <c r="E115" s="478"/>
      <c r="F115" s="478"/>
      <c r="G115" s="478"/>
      <c r="H115" s="478"/>
      <c r="I115" s="478"/>
      <c r="J115" s="478"/>
      <c r="K115" s="478"/>
      <c r="L115" s="478"/>
      <c r="M115" s="478"/>
      <c r="N115" s="478"/>
      <c r="O115" s="478"/>
      <c r="P115" s="478"/>
      <c r="Q115" s="478"/>
      <c r="R115" s="478"/>
      <c r="S115" s="478"/>
      <c r="T115" s="478"/>
    </row>
    <row r="116" spans="1:20" ht="15" thickBot="1" x14ac:dyDescent="0.35">
      <c r="A116" s="374"/>
      <c r="B116" s="375" t="s">
        <v>61</v>
      </c>
      <c r="C116" s="419" t="s">
        <v>62</v>
      </c>
      <c r="D116" s="393">
        <v>0.1</v>
      </c>
      <c r="E116" s="393" t="s">
        <v>20</v>
      </c>
      <c r="F116" s="393">
        <v>0.1</v>
      </c>
      <c r="G116" s="393">
        <v>0.1</v>
      </c>
      <c r="H116" s="393">
        <v>0.1</v>
      </c>
      <c r="I116" s="393">
        <v>0.1</v>
      </c>
      <c r="J116" s="393">
        <v>0.1</v>
      </c>
      <c r="K116" s="393">
        <v>0.1</v>
      </c>
      <c r="L116" s="393">
        <v>0.1</v>
      </c>
      <c r="M116" s="393">
        <v>0.1</v>
      </c>
      <c r="N116" s="393">
        <v>0.1</v>
      </c>
      <c r="O116" s="393">
        <v>0.1</v>
      </c>
      <c r="P116" s="393">
        <v>0.1</v>
      </c>
      <c r="Q116" s="393">
        <v>0.1</v>
      </c>
      <c r="R116" s="393">
        <v>0.1</v>
      </c>
      <c r="S116" s="393">
        <v>0.1</v>
      </c>
      <c r="T116" s="393">
        <v>0.1</v>
      </c>
    </row>
    <row r="117" spans="1:20" ht="15" thickBot="1" x14ac:dyDescent="0.35">
      <c r="A117" s="374"/>
      <c r="B117" s="375"/>
      <c r="C117" s="419"/>
      <c r="D117" s="393"/>
      <c r="E117" s="393"/>
      <c r="F117" s="393"/>
      <c r="G117" s="393"/>
      <c r="H117" s="393"/>
      <c r="I117" s="393"/>
      <c r="J117" s="393"/>
      <c r="K117" s="393"/>
      <c r="L117" s="393"/>
      <c r="M117" s="393"/>
      <c r="N117" s="393"/>
      <c r="O117" s="393"/>
      <c r="P117" s="393"/>
      <c r="Q117" s="393"/>
      <c r="R117" s="393"/>
      <c r="S117" s="393"/>
      <c r="T117" s="393"/>
    </row>
    <row r="118" spans="1:20" ht="15" thickBot="1" x14ac:dyDescent="0.35">
      <c r="A118" s="374"/>
      <c r="B118" s="375"/>
      <c r="C118" s="419" t="s">
        <v>21</v>
      </c>
      <c r="D118" s="393">
        <v>0</v>
      </c>
      <c r="E118" s="420" t="s">
        <v>20</v>
      </c>
      <c r="F118" s="393">
        <v>0</v>
      </c>
      <c r="G118" s="393">
        <v>0</v>
      </c>
      <c r="H118" s="393">
        <v>0</v>
      </c>
      <c r="I118" s="393">
        <v>0</v>
      </c>
      <c r="J118" s="393">
        <v>0</v>
      </c>
      <c r="K118" s="393">
        <v>0</v>
      </c>
      <c r="L118" s="393">
        <v>0</v>
      </c>
      <c r="M118" s="393">
        <v>0</v>
      </c>
      <c r="N118" s="393">
        <v>0</v>
      </c>
      <c r="O118" s="393">
        <v>0</v>
      </c>
      <c r="P118" s="393">
        <v>0</v>
      </c>
      <c r="Q118" s="393">
        <v>0</v>
      </c>
      <c r="R118" s="393">
        <v>0</v>
      </c>
      <c r="S118" s="393">
        <v>0</v>
      </c>
      <c r="T118" s="393">
        <v>0</v>
      </c>
    </row>
    <row r="119" spans="1:20" ht="23.25" customHeight="1" thickBot="1" x14ac:dyDescent="0.35">
      <c r="A119" s="374"/>
      <c r="B119" s="375"/>
      <c r="C119" s="419"/>
      <c r="D119" s="393"/>
      <c r="E119" s="420"/>
      <c r="F119" s="393"/>
      <c r="G119" s="393"/>
      <c r="H119" s="393"/>
      <c r="I119" s="393"/>
      <c r="J119" s="393"/>
      <c r="K119" s="393"/>
      <c r="L119" s="393"/>
      <c r="M119" s="393"/>
      <c r="N119" s="393"/>
      <c r="O119" s="393"/>
      <c r="P119" s="393"/>
      <c r="Q119" s="393"/>
      <c r="R119" s="393"/>
      <c r="S119" s="393"/>
      <c r="T119" s="393"/>
    </row>
    <row r="120" spans="1:20" ht="15" thickBot="1" x14ac:dyDescent="0.35">
      <c r="A120" s="374"/>
      <c r="B120" s="375"/>
      <c r="C120" s="419" t="s">
        <v>22</v>
      </c>
      <c r="D120" s="393">
        <v>0.1</v>
      </c>
      <c r="E120" s="393" t="s">
        <v>20</v>
      </c>
      <c r="F120" s="393">
        <v>0.1</v>
      </c>
      <c r="G120" s="393">
        <v>0.1</v>
      </c>
      <c r="H120" s="393">
        <v>0.1</v>
      </c>
      <c r="I120" s="393">
        <v>0.1</v>
      </c>
      <c r="J120" s="393">
        <v>0.1</v>
      </c>
      <c r="K120" s="393">
        <v>0.1</v>
      </c>
      <c r="L120" s="393">
        <v>0.1</v>
      </c>
      <c r="M120" s="393">
        <v>0.1</v>
      </c>
      <c r="N120" s="393">
        <v>0.1</v>
      </c>
      <c r="O120" s="393">
        <v>0.1</v>
      </c>
      <c r="P120" s="393">
        <v>0.1</v>
      </c>
      <c r="Q120" s="393">
        <v>0.1</v>
      </c>
      <c r="R120" s="393">
        <v>0.1</v>
      </c>
      <c r="S120" s="393">
        <v>0.1</v>
      </c>
      <c r="T120" s="393">
        <v>0.1</v>
      </c>
    </row>
    <row r="121" spans="1:20" ht="27.75" customHeight="1" thickBot="1" x14ac:dyDescent="0.35">
      <c r="A121" s="374"/>
      <c r="B121" s="375"/>
      <c r="C121" s="419"/>
      <c r="D121" s="393"/>
      <c r="E121" s="393"/>
      <c r="F121" s="393"/>
      <c r="G121" s="393"/>
      <c r="H121" s="393"/>
      <c r="I121" s="393"/>
      <c r="J121" s="393"/>
      <c r="K121" s="393"/>
      <c r="L121" s="393"/>
      <c r="M121" s="393"/>
      <c r="N121" s="393"/>
      <c r="O121" s="393"/>
      <c r="P121" s="393"/>
      <c r="Q121" s="393"/>
      <c r="R121" s="393"/>
      <c r="S121" s="393"/>
      <c r="T121" s="393"/>
    </row>
    <row r="122" spans="1:20" ht="15" thickBot="1" x14ac:dyDescent="0.35">
      <c r="A122" s="374"/>
      <c r="B122" s="375" t="s">
        <v>63</v>
      </c>
      <c r="C122" s="376" t="s">
        <v>62</v>
      </c>
      <c r="D122" s="393">
        <v>0.1</v>
      </c>
      <c r="E122" s="393" t="s">
        <v>20</v>
      </c>
      <c r="F122" s="393">
        <v>0.1</v>
      </c>
      <c r="G122" s="393">
        <v>0.1</v>
      </c>
      <c r="H122" s="393">
        <v>0.1</v>
      </c>
      <c r="I122" s="393">
        <v>0.1</v>
      </c>
      <c r="J122" s="393">
        <v>0.1</v>
      </c>
      <c r="K122" s="393">
        <v>0.1</v>
      </c>
      <c r="L122" s="393">
        <v>0.1</v>
      </c>
      <c r="M122" s="393">
        <v>0.1</v>
      </c>
      <c r="N122" s="393">
        <v>0.1</v>
      </c>
      <c r="O122" s="393">
        <v>0.1</v>
      </c>
      <c r="P122" s="393">
        <v>0.1</v>
      </c>
      <c r="Q122" s="393">
        <v>0.1</v>
      </c>
      <c r="R122" s="393">
        <v>0.1</v>
      </c>
      <c r="S122" s="393">
        <v>0.1</v>
      </c>
      <c r="T122" s="393">
        <v>0.1</v>
      </c>
    </row>
    <row r="123" spans="1:20" ht="15" thickBot="1" x14ac:dyDescent="0.35">
      <c r="A123" s="374"/>
      <c r="B123" s="375"/>
      <c r="C123" s="376"/>
      <c r="D123" s="393"/>
      <c r="E123" s="393"/>
      <c r="F123" s="393"/>
      <c r="G123" s="393"/>
      <c r="H123" s="393"/>
      <c r="I123" s="393"/>
      <c r="J123" s="393"/>
      <c r="K123" s="393"/>
      <c r="L123" s="393"/>
      <c r="M123" s="393"/>
      <c r="N123" s="393"/>
      <c r="O123" s="393"/>
      <c r="P123" s="393"/>
      <c r="Q123" s="393"/>
      <c r="R123" s="393"/>
      <c r="S123" s="393"/>
      <c r="T123" s="393"/>
    </row>
    <row r="124" spans="1:20" ht="15" thickBot="1" x14ac:dyDescent="0.35">
      <c r="A124" s="374"/>
      <c r="B124" s="375"/>
      <c r="C124" s="376" t="s">
        <v>21</v>
      </c>
      <c r="D124" s="393">
        <v>0</v>
      </c>
      <c r="E124" s="420" t="s">
        <v>20</v>
      </c>
      <c r="F124" s="393">
        <v>0</v>
      </c>
      <c r="G124" s="393">
        <v>0</v>
      </c>
      <c r="H124" s="393">
        <v>0</v>
      </c>
      <c r="I124" s="393">
        <v>0</v>
      </c>
      <c r="J124" s="393">
        <v>0</v>
      </c>
      <c r="K124" s="393">
        <v>0</v>
      </c>
      <c r="L124" s="393">
        <v>0</v>
      </c>
      <c r="M124" s="393">
        <v>0</v>
      </c>
      <c r="N124" s="393">
        <v>0</v>
      </c>
      <c r="O124" s="393">
        <v>0</v>
      </c>
      <c r="P124" s="393">
        <v>0</v>
      </c>
      <c r="Q124" s="393">
        <v>0</v>
      </c>
      <c r="R124" s="393">
        <v>0</v>
      </c>
      <c r="S124" s="393">
        <v>0</v>
      </c>
      <c r="T124" s="393">
        <v>0</v>
      </c>
    </row>
    <row r="125" spans="1:20" ht="15" thickBot="1" x14ac:dyDescent="0.35">
      <c r="A125" s="374"/>
      <c r="B125" s="375"/>
      <c r="C125" s="376"/>
      <c r="D125" s="393"/>
      <c r="E125" s="420"/>
      <c r="F125" s="393"/>
      <c r="G125" s="393"/>
      <c r="H125" s="393"/>
      <c r="I125" s="393"/>
      <c r="J125" s="393"/>
      <c r="K125" s="393"/>
      <c r="L125" s="393"/>
      <c r="M125" s="393"/>
      <c r="N125" s="393"/>
      <c r="O125" s="393"/>
      <c r="P125" s="393"/>
      <c r="Q125" s="393"/>
      <c r="R125" s="393"/>
      <c r="S125" s="393"/>
      <c r="T125" s="393"/>
    </row>
    <row r="126" spans="1:20" ht="15" thickBot="1" x14ac:dyDescent="0.35">
      <c r="A126" s="374"/>
      <c r="B126" s="375"/>
      <c r="C126" s="376" t="s">
        <v>22</v>
      </c>
      <c r="D126" s="393">
        <v>0.1</v>
      </c>
      <c r="E126" s="393" t="s">
        <v>20</v>
      </c>
      <c r="F126" s="393">
        <v>0.1</v>
      </c>
      <c r="G126" s="393">
        <v>0.1</v>
      </c>
      <c r="H126" s="393">
        <v>0.1</v>
      </c>
      <c r="I126" s="393">
        <v>0.1</v>
      </c>
      <c r="J126" s="393">
        <v>0.1</v>
      </c>
      <c r="K126" s="393">
        <v>0.1</v>
      </c>
      <c r="L126" s="393">
        <v>0.1</v>
      </c>
      <c r="M126" s="393">
        <v>0.1</v>
      </c>
      <c r="N126" s="393">
        <v>0.1</v>
      </c>
      <c r="O126" s="393">
        <v>0.1</v>
      </c>
      <c r="P126" s="393">
        <v>0.1</v>
      </c>
      <c r="Q126" s="393">
        <v>0.1</v>
      </c>
      <c r="R126" s="393">
        <v>0.1</v>
      </c>
      <c r="S126" s="393">
        <v>0.1</v>
      </c>
      <c r="T126" s="393">
        <v>0.1</v>
      </c>
    </row>
    <row r="127" spans="1:20" ht="15" thickBot="1" x14ac:dyDescent="0.35">
      <c r="A127" s="374"/>
      <c r="B127" s="375"/>
      <c r="C127" s="376"/>
      <c r="D127" s="393"/>
      <c r="E127" s="393"/>
      <c r="F127" s="393"/>
      <c r="G127" s="393"/>
      <c r="H127" s="393"/>
      <c r="I127" s="393"/>
      <c r="J127" s="393"/>
      <c r="K127" s="393"/>
      <c r="L127" s="393"/>
      <c r="M127" s="393"/>
      <c r="N127" s="393"/>
      <c r="O127" s="393"/>
      <c r="P127" s="393"/>
      <c r="Q127" s="393"/>
      <c r="R127" s="393"/>
      <c r="S127" s="393"/>
      <c r="T127" s="393"/>
    </row>
    <row r="128" spans="1:20" ht="15" thickBot="1" x14ac:dyDescent="0.35">
      <c r="A128" s="374"/>
      <c r="B128" s="375" t="s">
        <v>64</v>
      </c>
      <c r="C128" s="375" t="s">
        <v>19</v>
      </c>
      <c r="D128" s="421">
        <v>1E-3</v>
      </c>
      <c r="E128" s="393" t="s">
        <v>20</v>
      </c>
      <c r="F128" s="421">
        <v>1E-3</v>
      </c>
      <c r="G128" s="421">
        <v>1E-3</v>
      </c>
      <c r="H128" s="421">
        <v>1E-3</v>
      </c>
      <c r="I128" s="421">
        <v>1E-3</v>
      </c>
      <c r="J128" s="421">
        <v>1E-3</v>
      </c>
      <c r="K128" s="421">
        <v>1E-3</v>
      </c>
      <c r="L128" s="421">
        <v>1E-3</v>
      </c>
      <c r="M128" s="421">
        <v>1E-3</v>
      </c>
      <c r="N128" s="421">
        <v>1E-3</v>
      </c>
      <c r="O128" s="421">
        <v>1E-3</v>
      </c>
      <c r="P128" s="421">
        <v>1E-3</v>
      </c>
      <c r="Q128" s="421">
        <v>1E-3</v>
      </c>
      <c r="R128" s="421">
        <v>1E-3</v>
      </c>
      <c r="S128" s="421">
        <v>1E-3</v>
      </c>
      <c r="T128" s="421">
        <v>1E-3</v>
      </c>
    </row>
    <row r="129" spans="1:20" ht="15" thickBot="1" x14ac:dyDescent="0.35">
      <c r="A129" s="374"/>
      <c r="B129" s="375"/>
      <c r="C129" s="375"/>
      <c r="D129" s="421"/>
      <c r="E129" s="393"/>
      <c r="F129" s="421"/>
      <c r="G129" s="421"/>
      <c r="H129" s="421"/>
      <c r="I129" s="421"/>
      <c r="J129" s="421"/>
      <c r="K129" s="421"/>
      <c r="L129" s="421"/>
      <c r="M129" s="421"/>
      <c r="N129" s="421"/>
      <c r="O129" s="421"/>
      <c r="P129" s="421"/>
      <c r="Q129" s="421"/>
      <c r="R129" s="421"/>
      <c r="S129" s="421"/>
      <c r="T129" s="421"/>
    </row>
    <row r="130" spans="1:20" ht="15" thickBot="1" x14ac:dyDescent="0.35">
      <c r="A130" s="374"/>
      <c r="B130" s="375"/>
      <c r="C130" s="375" t="s">
        <v>21</v>
      </c>
      <c r="D130" s="393">
        <v>0</v>
      </c>
      <c r="E130" s="420" t="s">
        <v>20</v>
      </c>
      <c r="F130" s="393">
        <v>0</v>
      </c>
      <c r="G130" s="393">
        <v>0</v>
      </c>
      <c r="H130" s="393">
        <v>0</v>
      </c>
      <c r="I130" s="393">
        <v>0</v>
      </c>
      <c r="J130" s="393">
        <v>0</v>
      </c>
      <c r="K130" s="393">
        <v>0</v>
      </c>
      <c r="L130" s="393">
        <v>0</v>
      </c>
      <c r="M130" s="393">
        <v>0</v>
      </c>
      <c r="N130" s="393">
        <v>0</v>
      </c>
      <c r="O130" s="393">
        <v>0</v>
      </c>
      <c r="P130" s="393">
        <v>0</v>
      </c>
      <c r="Q130" s="393">
        <v>0</v>
      </c>
      <c r="R130" s="393">
        <v>0</v>
      </c>
      <c r="S130" s="393">
        <v>0</v>
      </c>
      <c r="T130" s="393">
        <v>0</v>
      </c>
    </row>
    <row r="131" spans="1:20" ht="15" thickBot="1" x14ac:dyDescent="0.35">
      <c r="A131" s="374"/>
      <c r="B131" s="375"/>
      <c r="C131" s="375"/>
      <c r="D131" s="393"/>
      <c r="E131" s="420"/>
      <c r="F131" s="393"/>
      <c r="G131" s="393"/>
      <c r="H131" s="393"/>
      <c r="I131" s="393"/>
      <c r="J131" s="393"/>
      <c r="K131" s="393"/>
      <c r="L131" s="393"/>
      <c r="M131" s="393"/>
      <c r="N131" s="393"/>
      <c r="O131" s="393"/>
      <c r="P131" s="393"/>
      <c r="Q131" s="393"/>
      <c r="R131" s="393"/>
      <c r="S131" s="393"/>
      <c r="T131" s="393"/>
    </row>
    <row r="132" spans="1:20" ht="15" thickBot="1" x14ac:dyDescent="0.35">
      <c r="A132" s="374"/>
      <c r="B132" s="375"/>
      <c r="C132" s="375" t="s">
        <v>22</v>
      </c>
      <c r="D132" s="421">
        <v>1E-3</v>
      </c>
      <c r="E132" s="393" t="s">
        <v>20</v>
      </c>
      <c r="F132" s="421">
        <v>1E-3</v>
      </c>
      <c r="G132" s="421">
        <v>1E-3</v>
      </c>
      <c r="H132" s="421">
        <v>1E-3</v>
      </c>
      <c r="I132" s="421">
        <v>1E-3</v>
      </c>
      <c r="J132" s="421">
        <v>1E-3</v>
      </c>
      <c r="K132" s="421">
        <v>1E-3</v>
      </c>
      <c r="L132" s="421">
        <v>1E-3</v>
      </c>
      <c r="M132" s="421">
        <v>1E-3</v>
      </c>
      <c r="N132" s="421">
        <v>1E-3</v>
      </c>
      <c r="O132" s="421">
        <v>1E-3</v>
      </c>
      <c r="P132" s="421">
        <v>1E-3</v>
      </c>
      <c r="Q132" s="421">
        <v>1E-3</v>
      </c>
      <c r="R132" s="421">
        <v>1E-3</v>
      </c>
      <c r="S132" s="421">
        <v>1E-3</v>
      </c>
      <c r="T132" s="421">
        <v>1E-3</v>
      </c>
    </row>
    <row r="133" spans="1:20" ht="6" customHeight="1" thickBot="1" x14ac:dyDescent="0.35">
      <c r="A133" s="374"/>
      <c r="B133" s="375"/>
      <c r="C133" s="375"/>
      <c r="D133" s="421"/>
      <c r="E133" s="393"/>
      <c r="F133" s="421"/>
      <c r="G133" s="421"/>
      <c r="H133" s="421"/>
      <c r="I133" s="421"/>
      <c r="J133" s="421"/>
      <c r="K133" s="421"/>
      <c r="L133" s="421"/>
      <c r="M133" s="421"/>
      <c r="N133" s="421"/>
      <c r="O133" s="421"/>
      <c r="P133" s="421"/>
      <c r="Q133" s="421"/>
      <c r="R133" s="421"/>
      <c r="S133" s="421"/>
      <c r="T133" s="421"/>
    </row>
    <row r="134" spans="1:20" ht="15" thickBot="1" x14ac:dyDescent="0.35">
      <c r="A134" s="374"/>
      <c r="B134" s="417" t="s">
        <v>65</v>
      </c>
      <c r="C134" s="91" t="s">
        <v>19</v>
      </c>
      <c r="D134" s="178" t="s">
        <v>108</v>
      </c>
      <c r="E134" s="168" t="s">
        <v>38</v>
      </c>
      <c r="F134" s="169">
        <v>5</v>
      </c>
      <c r="G134" s="169">
        <v>5</v>
      </c>
      <c r="H134" s="169">
        <v>5</v>
      </c>
      <c r="I134" s="169">
        <v>5</v>
      </c>
      <c r="J134" s="132">
        <f>(F134+G134+H134+I134)</f>
        <v>20</v>
      </c>
      <c r="K134" s="169">
        <v>5</v>
      </c>
      <c r="L134" s="169">
        <v>5</v>
      </c>
      <c r="M134" s="169">
        <v>5</v>
      </c>
      <c r="N134" s="169">
        <v>5</v>
      </c>
      <c r="O134" s="132">
        <f>(K134+L134+M134+N134)</f>
        <v>20</v>
      </c>
      <c r="P134" s="169">
        <v>5</v>
      </c>
      <c r="Q134" s="169">
        <v>5</v>
      </c>
      <c r="R134" s="169">
        <v>5</v>
      </c>
      <c r="S134" s="169">
        <v>5</v>
      </c>
      <c r="T134" s="132">
        <f>(P134+Q134+R134+S134)</f>
        <v>20</v>
      </c>
    </row>
    <row r="135" spans="1:20" ht="15" thickBot="1" x14ac:dyDescent="0.35">
      <c r="A135" s="374"/>
      <c r="B135" s="417"/>
      <c r="C135" s="91" t="s">
        <v>21</v>
      </c>
      <c r="D135" s="178" t="s">
        <v>109</v>
      </c>
      <c r="E135" s="168" t="s">
        <v>38</v>
      </c>
      <c r="F135" s="169">
        <v>1</v>
      </c>
      <c r="G135" s="169">
        <v>1</v>
      </c>
      <c r="H135" s="169">
        <v>1</v>
      </c>
      <c r="I135" s="169">
        <v>1</v>
      </c>
      <c r="J135" s="132">
        <f>(F135+G135+H135+I135)</f>
        <v>4</v>
      </c>
      <c r="K135" s="169">
        <v>1</v>
      </c>
      <c r="L135" s="169">
        <v>1</v>
      </c>
      <c r="M135" s="169">
        <v>1</v>
      </c>
      <c r="N135" s="169">
        <v>1</v>
      </c>
      <c r="O135" s="132">
        <f>(K135+L135+M135+N135)</f>
        <v>4</v>
      </c>
      <c r="P135" s="169">
        <v>1</v>
      </c>
      <c r="Q135" s="169">
        <v>1</v>
      </c>
      <c r="R135" s="169">
        <v>1</v>
      </c>
      <c r="S135" s="169">
        <v>1</v>
      </c>
      <c r="T135" s="132">
        <f>(P135+Q135+R135+S135)</f>
        <v>4</v>
      </c>
    </row>
    <row r="136" spans="1:20" ht="55.5" customHeight="1" thickBot="1" x14ac:dyDescent="0.35">
      <c r="A136" s="374"/>
      <c r="B136" s="417"/>
      <c r="C136" s="91" t="s">
        <v>22</v>
      </c>
      <c r="D136" s="178" t="s">
        <v>109</v>
      </c>
      <c r="E136" s="168" t="s">
        <v>38</v>
      </c>
      <c r="F136" s="169">
        <v>1</v>
      </c>
      <c r="G136" s="169">
        <v>1</v>
      </c>
      <c r="H136" s="169">
        <v>1</v>
      </c>
      <c r="I136" s="169">
        <v>1</v>
      </c>
      <c r="J136" s="132">
        <f>(F136+G136+H136+I136)</f>
        <v>4</v>
      </c>
      <c r="K136" s="169">
        <v>1</v>
      </c>
      <c r="L136" s="169">
        <v>1</v>
      </c>
      <c r="M136" s="169">
        <v>1</v>
      </c>
      <c r="N136" s="169">
        <v>1</v>
      </c>
      <c r="O136" s="132">
        <f>(K136+L136+M136+N136)</f>
        <v>4</v>
      </c>
      <c r="P136" s="169">
        <v>1</v>
      </c>
      <c r="Q136" s="169">
        <v>1</v>
      </c>
      <c r="R136" s="169">
        <v>1</v>
      </c>
      <c r="S136" s="169">
        <v>1</v>
      </c>
      <c r="T136" s="132">
        <f>(P136+Q136+R136+S136)</f>
        <v>4</v>
      </c>
    </row>
    <row r="137" spans="1:20" ht="15" thickBot="1" x14ac:dyDescent="0.35">
      <c r="A137" s="374"/>
      <c r="B137" s="417" t="s">
        <v>66</v>
      </c>
      <c r="C137" s="376" t="s">
        <v>62</v>
      </c>
      <c r="D137" s="377">
        <v>50</v>
      </c>
      <c r="E137" s="378" t="s">
        <v>20</v>
      </c>
      <c r="F137" s="377">
        <v>50</v>
      </c>
      <c r="G137" s="377">
        <v>50</v>
      </c>
      <c r="H137" s="377">
        <v>50</v>
      </c>
      <c r="I137" s="377">
        <v>50</v>
      </c>
      <c r="J137" s="467">
        <v>50</v>
      </c>
      <c r="K137" s="377">
        <v>50</v>
      </c>
      <c r="L137" s="377">
        <v>50</v>
      </c>
      <c r="M137" s="377">
        <v>50</v>
      </c>
      <c r="N137" s="377">
        <v>50</v>
      </c>
      <c r="O137" s="467">
        <v>50</v>
      </c>
      <c r="P137" s="377">
        <v>50</v>
      </c>
      <c r="Q137" s="377">
        <v>50</v>
      </c>
      <c r="R137" s="377">
        <v>50</v>
      </c>
      <c r="S137" s="377">
        <v>50</v>
      </c>
      <c r="T137" s="467">
        <v>50</v>
      </c>
    </row>
    <row r="138" spans="1:20" ht="15" thickBot="1" x14ac:dyDescent="0.35">
      <c r="A138" s="374"/>
      <c r="B138" s="417"/>
      <c r="C138" s="376"/>
      <c r="D138" s="377"/>
      <c r="E138" s="378"/>
      <c r="F138" s="377"/>
      <c r="G138" s="377"/>
      <c r="H138" s="377"/>
      <c r="I138" s="377"/>
      <c r="J138" s="467"/>
      <c r="K138" s="377"/>
      <c r="L138" s="377"/>
      <c r="M138" s="377"/>
      <c r="N138" s="377"/>
      <c r="O138" s="467"/>
      <c r="P138" s="377"/>
      <c r="Q138" s="377"/>
      <c r="R138" s="377"/>
      <c r="S138" s="377"/>
      <c r="T138" s="467"/>
    </row>
    <row r="139" spans="1:20" ht="15" thickBot="1" x14ac:dyDescent="0.35">
      <c r="A139" s="374"/>
      <c r="B139" s="417"/>
      <c r="C139" s="422" t="s">
        <v>21</v>
      </c>
      <c r="D139" s="377">
        <v>100</v>
      </c>
      <c r="E139" s="378" t="s">
        <v>20</v>
      </c>
      <c r="F139" s="377">
        <v>100</v>
      </c>
      <c r="G139" s="377">
        <v>100</v>
      </c>
      <c r="H139" s="377">
        <v>100</v>
      </c>
      <c r="I139" s="377">
        <v>100</v>
      </c>
      <c r="J139" s="467">
        <v>100</v>
      </c>
      <c r="K139" s="377">
        <v>100</v>
      </c>
      <c r="L139" s="377">
        <v>100</v>
      </c>
      <c r="M139" s="377">
        <v>100</v>
      </c>
      <c r="N139" s="377">
        <v>100</v>
      </c>
      <c r="O139" s="467">
        <v>100</v>
      </c>
      <c r="P139" s="377">
        <v>100</v>
      </c>
      <c r="Q139" s="377">
        <v>100</v>
      </c>
      <c r="R139" s="377">
        <v>100</v>
      </c>
      <c r="S139" s="377">
        <v>100</v>
      </c>
      <c r="T139" s="467">
        <v>100</v>
      </c>
    </row>
    <row r="140" spans="1:20" ht="15" thickBot="1" x14ac:dyDescent="0.35">
      <c r="A140" s="374"/>
      <c r="B140" s="417"/>
      <c r="C140" s="422"/>
      <c r="D140" s="377"/>
      <c r="E140" s="378"/>
      <c r="F140" s="377"/>
      <c r="G140" s="377"/>
      <c r="H140" s="377"/>
      <c r="I140" s="377"/>
      <c r="J140" s="467"/>
      <c r="K140" s="377"/>
      <c r="L140" s="377"/>
      <c r="M140" s="377"/>
      <c r="N140" s="377"/>
      <c r="O140" s="467"/>
      <c r="P140" s="377"/>
      <c r="Q140" s="377"/>
      <c r="R140" s="377"/>
      <c r="S140" s="377"/>
      <c r="T140" s="467"/>
    </row>
    <row r="141" spans="1:20" ht="15" thickBot="1" x14ac:dyDescent="0.35">
      <c r="A141" s="374"/>
      <c r="B141" s="417"/>
      <c r="C141" s="376" t="s">
        <v>22</v>
      </c>
      <c r="D141" s="377">
        <v>50</v>
      </c>
      <c r="E141" s="378" t="s">
        <v>20</v>
      </c>
      <c r="F141" s="377">
        <v>50</v>
      </c>
      <c r="G141" s="377">
        <v>50</v>
      </c>
      <c r="H141" s="377">
        <v>50</v>
      </c>
      <c r="I141" s="377">
        <v>50</v>
      </c>
      <c r="J141" s="467">
        <v>50</v>
      </c>
      <c r="K141" s="377">
        <v>50</v>
      </c>
      <c r="L141" s="377">
        <v>50</v>
      </c>
      <c r="M141" s="377">
        <v>50</v>
      </c>
      <c r="N141" s="377">
        <v>50</v>
      </c>
      <c r="O141" s="467">
        <v>50</v>
      </c>
      <c r="P141" s="377">
        <v>50</v>
      </c>
      <c r="Q141" s="377">
        <v>50</v>
      </c>
      <c r="R141" s="377">
        <v>50</v>
      </c>
      <c r="S141" s="377">
        <v>50</v>
      </c>
      <c r="T141" s="467">
        <v>50</v>
      </c>
    </row>
    <row r="142" spans="1:20" ht="15" thickBot="1" x14ac:dyDescent="0.35">
      <c r="A142" s="374"/>
      <c r="B142" s="417"/>
      <c r="C142" s="376"/>
      <c r="D142" s="377"/>
      <c r="E142" s="378"/>
      <c r="F142" s="377"/>
      <c r="G142" s="377"/>
      <c r="H142" s="377"/>
      <c r="I142" s="377"/>
      <c r="J142" s="467"/>
      <c r="K142" s="377"/>
      <c r="L142" s="377"/>
      <c r="M142" s="377"/>
      <c r="N142" s="377"/>
      <c r="O142" s="467"/>
      <c r="P142" s="377"/>
      <c r="Q142" s="377"/>
      <c r="R142" s="377"/>
      <c r="S142" s="377"/>
      <c r="T142" s="467"/>
    </row>
    <row r="143" spans="1:20" ht="15" thickBot="1" x14ac:dyDescent="0.35">
      <c r="A143" s="133">
        <v>1.6</v>
      </c>
      <c r="B143" s="479" t="s">
        <v>67</v>
      </c>
      <c r="C143" s="479"/>
      <c r="D143" s="479"/>
      <c r="E143" s="479"/>
      <c r="F143" s="479"/>
      <c r="G143" s="479"/>
      <c r="H143" s="479"/>
      <c r="I143" s="479"/>
      <c r="J143" s="479"/>
      <c r="K143" s="479"/>
      <c r="L143" s="479"/>
      <c r="M143" s="479"/>
      <c r="N143" s="479"/>
      <c r="O143" s="479"/>
      <c r="P143" s="479"/>
      <c r="Q143" s="479"/>
      <c r="R143" s="479"/>
      <c r="S143" s="479"/>
      <c r="T143" s="479"/>
    </row>
    <row r="144" spans="1:20" ht="15" thickBot="1" x14ac:dyDescent="0.35">
      <c r="A144" s="416"/>
      <c r="B144" s="375" t="s">
        <v>68</v>
      </c>
      <c r="C144" s="376" t="s">
        <v>62</v>
      </c>
      <c r="D144" s="377">
        <v>10</v>
      </c>
      <c r="E144" s="378" t="s">
        <v>20</v>
      </c>
      <c r="F144" s="377">
        <v>10</v>
      </c>
      <c r="G144" s="377">
        <v>10</v>
      </c>
      <c r="H144" s="377">
        <v>10</v>
      </c>
      <c r="I144" s="377">
        <v>10</v>
      </c>
      <c r="J144" s="467">
        <v>10</v>
      </c>
      <c r="K144" s="377">
        <v>10</v>
      </c>
      <c r="L144" s="377">
        <v>10</v>
      </c>
      <c r="M144" s="377">
        <v>10</v>
      </c>
      <c r="N144" s="377">
        <v>10</v>
      </c>
      <c r="O144" s="467">
        <v>10</v>
      </c>
      <c r="P144" s="377">
        <v>10</v>
      </c>
      <c r="Q144" s="377">
        <v>10</v>
      </c>
      <c r="R144" s="377">
        <v>10</v>
      </c>
      <c r="S144" s="377">
        <v>10</v>
      </c>
      <c r="T144" s="467">
        <v>10</v>
      </c>
    </row>
    <row r="145" spans="1:20" ht="15" thickBot="1" x14ac:dyDescent="0.35">
      <c r="A145" s="416"/>
      <c r="B145" s="375"/>
      <c r="C145" s="376"/>
      <c r="D145" s="377"/>
      <c r="E145" s="378"/>
      <c r="F145" s="377"/>
      <c r="G145" s="377"/>
      <c r="H145" s="377"/>
      <c r="I145" s="377"/>
      <c r="J145" s="467"/>
      <c r="K145" s="377"/>
      <c r="L145" s="377"/>
      <c r="M145" s="377"/>
      <c r="N145" s="377"/>
      <c r="O145" s="467"/>
      <c r="P145" s="377"/>
      <c r="Q145" s="377"/>
      <c r="R145" s="377"/>
      <c r="S145" s="377"/>
      <c r="T145" s="467"/>
    </row>
    <row r="146" spans="1:20" ht="15" thickBot="1" x14ac:dyDescent="0.35">
      <c r="A146" s="416"/>
      <c r="B146" s="375"/>
      <c r="C146" s="376" t="s">
        <v>21</v>
      </c>
      <c r="D146" s="377">
        <v>5</v>
      </c>
      <c r="E146" s="378" t="s">
        <v>20</v>
      </c>
      <c r="F146" s="377">
        <v>5</v>
      </c>
      <c r="G146" s="377">
        <v>5</v>
      </c>
      <c r="H146" s="377">
        <v>5</v>
      </c>
      <c r="I146" s="377">
        <v>5</v>
      </c>
      <c r="J146" s="467">
        <v>5</v>
      </c>
      <c r="K146" s="377">
        <v>5</v>
      </c>
      <c r="L146" s="377">
        <v>5</v>
      </c>
      <c r="M146" s="377">
        <v>5</v>
      </c>
      <c r="N146" s="377">
        <v>5</v>
      </c>
      <c r="O146" s="467">
        <v>5</v>
      </c>
      <c r="P146" s="377">
        <v>5</v>
      </c>
      <c r="Q146" s="377">
        <v>5</v>
      </c>
      <c r="R146" s="377">
        <v>5</v>
      </c>
      <c r="S146" s="377">
        <v>5</v>
      </c>
      <c r="T146" s="467">
        <v>5</v>
      </c>
    </row>
    <row r="147" spans="1:20" ht="15" thickBot="1" x14ac:dyDescent="0.35">
      <c r="A147" s="416"/>
      <c r="B147" s="375"/>
      <c r="C147" s="376"/>
      <c r="D147" s="377"/>
      <c r="E147" s="378"/>
      <c r="F147" s="377"/>
      <c r="G147" s="377"/>
      <c r="H147" s="377"/>
      <c r="I147" s="377"/>
      <c r="J147" s="467"/>
      <c r="K147" s="377"/>
      <c r="L147" s="377"/>
      <c r="M147" s="377"/>
      <c r="N147" s="377"/>
      <c r="O147" s="467"/>
      <c r="P147" s="377"/>
      <c r="Q147" s="377"/>
      <c r="R147" s="377"/>
      <c r="S147" s="377"/>
      <c r="T147" s="467"/>
    </row>
    <row r="148" spans="1:20" ht="15" thickBot="1" x14ac:dyDescent="0.35">
      <c r="A148" s="416"/>
      <c r="B148" s="375"/>
      <c r="C148" s="376" t="s">
        <v>22</v>
      </c>
      <c r="D148" s="377">
        <v>10</v>
      </c>
      <c r="E148" s="378" t="s">
        <v>20</v>
      </c>
      <c r="F148" s="377">
        <v>10</v>
      </c>
      <c r="G148" s="377">
        <v>10</v>
      </c>
      <c r="H148" s="377">
        <v>10</v>
      </c>
      <c r="I148" s="377">
        <v>10</v>
      </c>
      <c r="J148" s="467">
        <v>10</v>
      </c>
      <c r="K148" s="377">
        <v>10</v>
      </c>
      <c r="L148" s="377">
        <v>10</v>
      </c>
      <c r="M148" s="377">
        <v>10</v>
      </c>
      <c r="N148" s="377">
        <v>10</v>
      </c>
      <c r="O148" s="467">
        <v>10</v>
      </c>
      <c r="P148" s="377">
        <v>10</v>
      </c>
      <c r="Q148" s="377">
        <v>10</v>
      </c>
      <c r="R148" s="377">
        <v>10</v>
      </c>
      <c r="S148" s="377">
        <v>10</v>
      </c>
      <c r="T148" s="467">
        <v>10</v>
      </c>
    </row>
    <row r="149" spans="1:20" ht="15" thickBot="1" x14ac:dyDescent="0.35">
      <c r="A149" s="416"/>
      <c r="B149" s="375"/>
      <c r="C149" s="376"/>
      <c r="D149" s="377"/>
      <c r="E149" s="378"/>
      <c r="F149" s="377"/>
      <c r="G149" s="377"/>
      <c r="H149" s="377"/>
      <c r="I149" s="377"/>
      <c r="J149" s="467"/>
      <c r="K149" s="377"/>
      <c r="L149" s="377"/>
      <c r="M149" s="377"/>
      <c r="N149" s="377"/>
      <c r="O149" s="467"/>
      <c r="P149" s="377"/>
      <c r="Q149" s="377"/>
      <c r="R149" s="377"/>
      <c r="S149" s="377"/>
      <c r="T149" s="467"/>
    </row>
    <row r="150" spans="1:20" ht="15" thickBot="1" x14ac:dyDescent="0.35">
      <c r="A150" s="416"/>
      <c r="B150" s="375" t="s">
        <v>69</v>
      </c>
      <c r="C150" s="376" t="s">
        <v>62</v>
      </c>
      <c r="D150" s="377">
        <v>10</v>
      </c>
      <c r="E150" s="378" t="s">
        <v>20</v>
      </c>
      <c r="F150" s="377">
        <v>10</v>
      </c>
      <c r="G150" s="377">
        <v>10</v>
      </c>
      <c r="H150" s="377">
        <v>10</v>
      </c>
      <c r="I150" s="377">
        <v>10</v>
      </c>
      <c r="J150" s="467">
        <v>10</v>
      </c>
      <c r="K150" s="377">
        <v>10</v>
      </c>
      <c r="L150" s="377">
        <v>10</v>
      </c>
      <c r="M150" s="377">
        <v>10</v>
      </c>
      <c r="N150" s="377">
        <v>10</v>
      </c>
      <c r="O150" s="467">
        <v>10</v>
      </c>
      <c r="P150" s="377">
        <v>10</v>
      </c>
      <c r="Q150" s="377">
        <v>10</v>
      </c>
      <c r="R150" s="377">
        <v>10</v>
      </c>
      <c r="S150" s="377">
        <v>10</v>
      </c>
      <c r="T150" s="467">
        <v>10</v>
      </c>
    </row>
    <row r="151" spans="1:20" ht="15" thickBot="1" x14ac:dyDescent="0.35">
      <c r="A151" s="416"/>
      <c r="B151" s="375"/>
      <c r="C151" s="376"/>
      <c r="D151" s="377"/>
      <c r="E151" s="378"/>
      <c r="F151" s="377"/>
      <c r="G151" s="377"/>
      <c r="H151" s="377"/>
      <c r="I151" s="377"/>
      <c r="J151" s="467"/>
      <c r="K151" s="377"/>
      <c r="L151" s="377"/>
      <c r="M151" s="377"/>
      <c r="N151" s="377"/>
      <c r="O151" s="467"/>
      <c r="P151" s="377"/>
      <c r="Q151" s="377"/>
      <c r="R151" s="377"/>
      <c r="S151" s="377"/>
      <c r="T151" s="467"/>
    </row>
    <row r="152" spans="1:20" ht="15" thickBot="1" x14ac:dyDescent="0.35">
      <c r="A152" s="416"/>
      <c r="B152" s="375"/>
      <c r="C152" s="376" t="s">
        <v>21</v>
      </c>
      <c r="D152" s="377">
        <v>5</v>
      </c>
      <c r="E152" s="378" t="s">
        <v>20</v>
      </c>
      <c r="F152" s="377">
        <v>5</v>
      </c>
      <c r="G152" s="377">
        <v>5</v>
      </c>
      <c r="H152" s="377">
        <v>5</v>
      </c>
      <c r="I152" s="377">
        <v>5</v>
      </c>
      <c r="J152" s="467">
        <v>5</v>
      </c>
      <c r="K152" s="377">
        <v>5</v>
      </c>
      <c r="L152" s="377">
        <v>5</v>
      </c>
      <c r="M152" s="377">
        <v>5</v>
      </c>
      <c r="N152" s="377">
        <v>5</v>
      </c>
      <c r="O152" s="467">
        <v>5</v>
      </c>
      <c r="P152" s="377">
        <v>5</v>
      </c>
      <c r="Q152" s="377">
        <v>5</v>
      </c>
      <c r="R152" s="377">
        <v>5</v>
      </c>
      <c r="S152" s="377">
        <v>5</v>
      </c>
      <c r="T152" s="467">
        <v>5</v>
      </c>
    </row>
    <row r="153" spans="1:20" ht="15" thickBot="1" x14ac:dyDescent="0.35">
      <c r="A153" s="416"/>
      <c r="B153" s="375"/>
      <c r="C153" s="376"/>
      <c r="D153" s="377"/>
      <c r="E153" s="378"/>
      <c r="F153" s="377"/>
      <c r="G153" s="377"/>
      <c r="H153" s="377"/>
      <c r="I153" s="377"/>
      <c r="J153" s="467"/>
      <c r="K153" s="377"/>
      <c r="L153" s="377"/>
      <c r="M153" s="377"/>
      <c r="N153" s="377"/>
      <c r="O153" s="467"/>
      <c r="P153" s="377"/>
      <c r="Q153" s="377"/>
      <c r="R153" s="377"/>
      <c r="S153" s="377"/>
      <c r="T153" s="467"/>
    </row>
    <row r="154" spans="1:20" ht="15" thickBot="1" x14ac:dyDescent="0.35">
      <c r="A154" s="416"/>
      <c r="B154" s="375"/>
      <c r="C154" s="376" t="s">
        <v>22</v>
      </c>
      <c r="D154" s="377">
        <v>10</v>
      </c>
      <c r="E154" s="378" t="s">
        <v>20</v>
      </c>
      <c r="F154" s="377">
        <v>10</v>
      </c>
      <c r="G154" s="377">
        <v>10</v>
      </c>
      <c r="H154" s="377">
        <v>10</v>
      </c>
      <c r="I154" s="377">
        <v>10</v>
      </c>
      <c r="J154" s="467">
        <v>10</v>
      </c>
      <c r="K154" s="377">
        <v>10</v>
      </c>
      <c r="L154" s="377">
        <v>10</v>
      </c>
      <c r="M154" s="377">
        <v>10</v>
      </c>
      <c r="N154" s="377">
        <v>10</v>
      </c>
      <c r="O154" s="467">
        <v>10</v>
      </c>
      <c r="P154" s="377">
        <v>10</v>
      </c>
      <c r="Q154" s="377">
        <v>10</v>
      </c>
      <c r="R154" s="377">
        <v>10</v>
      </c>
      <c r="S154" s="377">
        <v>10</v>
      </c>
      <c r="T154" s="467">
        <v>10</v>
      </c>
    </row>
    <row r="155" spans="1:20" ht="15" thickBot="1" x14ac:dyDescent="0.35">
      <c r="A155" s="416"/>
      <c r="B155" s="375"/>
      <c r="C155" s="376"/>
      <c r="D155" s="377"/>
      <c r="E155" s="378"/>
      <c r="F155" s="377"/>
      <c r="G155" s="377"/>
      <c r="H155" s="377"/>
      <c r="I155" s="377"/>
      <c r="J155" s="467"/>
      <c r="K155" s="377"/>
      <c r="L155" s="377"/>
      <c r="M155" s="377"/>
      <c r="N155" s="377"/>
      <c r="O155" s="467"/>
      <c r="P155" s="377"/>
      <c r="Q155" s="377"/>
      <c r="R155" s="377"/>
      <c r="S155" s="377"/>
      <c r="T155" s="467"/>
    </row>
    <row r="156" spans="1:20" ht="15" thickBot="1" x14ac:dyDescent="0.35">
      <c r="A156" s="416"/>
      <c r="B156" s="480" t="s">
        <v>70</v>
      </c>
      <c r="C156" s="375" t="s">
        <v>19</v>
      </c>
      <c r="D156" s="427">
        <v>60</v>
      </c>
      <c r="E156" s="420" t="s">
        <v>20</v>
      </c>
      <c r="F156" s="427">
        <v>60</v>
      </c>
      <c r="G156" s="427">
        <v>60</v>
      </c>
      <c r="H156" s="427">
        <v>60</v>
      </c>
      <c r="I156" s="427">
        <v>60</v>
      </c>
      <c r="J156" s="427">
        <v>60</v>
      </c>
      <c r="K156" s="427">
        <v>60</v>
      </c>
      <c r="L156" s="427">
        <v>60</v>
      </c>
      <c r="M156" s="427">
        <v>60</v>
      </c>
      <c r="N156" s="427">
        <v>60</v>
      </c>
      <c r="O156" s="427">
        <v>60</v>
      </c>
      <c r="P156" s="427">
        <v>60</v>
      </c>
      <c r="Q156" s="427">
        <v>60</v>
      </c>
      <c r="R156" s="427">
        <v>60</v>
      </c>
      <c r="S156" s="427">
        <v>60</v>
      </c>
      <c r="T156" s="427">
        <v>60</v>
      </c>
    </row>
    <row r="157" spans="1:20" ht="15" thickBot="1" x14ac:dyDescent="0.35">
      <c r="A157" s="416"/>
      <c r="B157" s="481"/>
      <c r="C157" s="375"/>
      <c r="D157" s="427"/>
      <c r="E157" s="420"/>
      <c r="F157" s="427"/>
      <c r="G157" s="427"/>
      <c r="H157" s="427"/>
      <c r="I157" s="427"/>
      <c r="J157" s="427"/>
      <c r="K157" s="427"/>
      <c r="L157" s="427"/>
      <c r="M157" s="427"/>
      <c r="N157" s="427"/>
      <c r="O157" s="427"/>
      <c r="P157" s="427"/>
      <c r="Q157" s="427"/>
      <c r="R157" s="427"/>
      <c r="S157" s="427"/>
      <c r="T157" s="427"/>
    </row>
    <row r="158" spans="1:20" ht="15" thickBot="1" x14ac:dyDescent="0.35">
      <c r="A158" s="416"/>
      <c r="B158" s="481"/>
      <c r="C158" s="375" t="s">
        <v>21</v>
      </c>
      <c r="D158" s="427">
        <v>80</v>
      </c>
      <c r="E158" s="420" t="s">
        <v>20</v>
      </c>
      <c r="F158" s="427">
        <v>80</v>
      </c>
      <c r="G158" s="427">
        <v>80</v>
      </c>
      <c r="H158" s="427">
        <v>80</v>
      </c>
      <c r="I158" s="427">
        <v>80</v>
      </c>
      <c r="J158" s="427">
        <v>80</v>
      </c>
      <c r="K158" s="427">
        <v>80</v>
      </c>
      <c r="L158" s="427">
        <v>80</v>
      </c>
      <c r="M158" s="427">
        <v>80</v>
      </c>
      <c r="N158" s="427">
        <v>80</v>
      </c>
      <c r="O158" s="427">
        <v>80</v>
      </c>
      <c r="P158" s="427">
        <v>80</v>
      </c>
      <c r="Q158" s="427">
        <v>80</v>
      </c>
      <c r="R158" s="427">
        <v>80</v>
      </c>
      <c r="S158" s="427">
        <v>80</v>
      </c>
      <c r="T158" s="427">
        <v>80</v>
      </c>
    </row>
    <row r="159" spans="1:20" ht="15" thickBot="1" x14ac:dyDescent="0.35">
      <c r="A159" s="416"/>
      <c r="B159" s="481"/>
      <c r="C159" s="375"/>
      <c r="D159" s="427"/>
      <c r="E159" s="420"/>
      <c r="F159" s="427"/>
      <c r="G159" s="427"/>
      <c r="H159" s="427"/>
      <c r="I159" s="427"/>
      <c r="J159" s="427"/>
      <c r="K159" s="427"/>
      <c r="L159" s="427"/>
      <c r="M159" s="427"/>
      <c r="N159" s="427"/>
      <c r="O159" s="427"/>
      <c r="P159" s="427"/>
      <c r="Q159" s="427"/>
      <c r="R159" s="427"/>
      <c r="S159" s="427"/>
      <c r="T159" s="427"/>
    </row>
    <row r="160" spans="1:20" ht="15" thickBot="1" x14ac:dyDescent="0.35">
      <c r="A160" s="416"/>
      <c r="B160" s="481"/>
      <c r="C160" s="375" t="s">
        <v>22</v>
      </c>
      <c r="D160" s="427">
        <v>75</v>
      </c>
      <c r="E160" s="420" t="s">
        <v>20</v>
      </c>
      <c r="F160" s="427">
        <v>75</v>
      </c>
      <c r="G160" s="427">
        <v>75</v>
      </c>
      <c r="H160" s="427">
        <v>75</v>
      </c>
      <c r="I160" s="427">
        <v>75</v>
      </c>
      <c r="J160" s="427">
        <v>75</v>
      </c>
      <c r="K160" s="427">
        <v>75</v>
      </c>
      <c r="L160" s="427">
        <v>75</v>
      </c>
      <c r="M160" s="427">
        <v>75</v>
      </c>
      <c r="N160" s="427">
        <v>75</v>
      </c>
      <c r="O160" s="427">
        <v>75</v>
      </c>
      <c r="P160" s="427">
        <v>75</v>
      </c>
      <c r="Q160" s="427">
        <v>75</v>
      </c>
      <c r="R160" s="427">
        <v>75</v>
      </c>
      <c r="S160" s="427">
        <v>75</v>
      </c>
      <c r="T160" s="427">
        <v>75</v>
      </c>
    </row>
    <row r="161" spans="1:20" ht="15" thickBot="1" x14ac:dyDescent="0.35">
      <c r="A161" s="416"/>
      <c r="B161" s="482"/>
      <c r="C161" s="375"/>
      <c r="D161" s="427"/>
      <c r="E161" s="420"/>
      <c r="F161" s="427"/>
      <c r="G161" s="427"/>
      <c r="H161" s="427"/>
      <c r="I161" s="427"/>
      <c r="J161" s="427"/>
      <c r="K161" s="427"/>
      <c r="L161" s="427"/>
      <c r="M161" s="427"/>
      <c r="N161" s="427"/>
      <c r="O161" s="427"/>
      <c r="P161" s="427"/>
      <c r="Q161" s="427"/>
      <c r="R161" s="427"/>
      <c r="S161" s="427"/>
      <c r="T161" s="427"/>
    </row>
    <row r="162" spans="1:20" ht="15" thickBot="1" x14ac:dyDescent="0.35">
      <c r="A162" s="416"/>
      <c r="B162" s="375" t="s">
        <v>71</v>
      </c>
      <c r="C162" s="375" t="s">
        <v>19</v>
      </c>
      <c r="D162" s="428">
        <v>1E-4</v>
      </c>
      <c r="E162" s="378" t="s">
        <v>20</v>
      </c>
      <c r="F162" s="428">
        <v>1E-4</v>
      </c>
      <c r="G162" s="428">
        <v>1E-4</v>
      </c>
      <c r="H162" s="428">
        <v>1E-4</v>
      </c>
      <c r="I162" s="428">
        <v>1E-4</v>
      </c>
      <c r="J162" s="483">
        <v>1E-4</v>
      </c>
      <c r="K162" s="428">
        <v>1E-4</v>
      </c>
      <c r="L162" s="428">
        <v>1E-4</v>
      </c>
      <c r="M162" s="428">
        <v>1E-4</v>
      </c>
      <c r="N162" s="428">
        <v>1E-4</v>
      </c>
      <c r="O162" s="483">
        <v>1E-4</v>
      </c>
      <c r="P162" s="428">
        <v>1E-4</v>
      </c>
      <c r="Q162" s="428">
        <v>1E-4</v>
      </c>
      <c r="R162" s="428">
        <v>1E-4</v>
      </c>
      <c r="S162" s="428">
        <v>1E-4</v>
      </c>
      <c r="T162" s="483">
        <v>1E-4</v>
      </c>
    </row>
    <row r="163" spans="1:20" ht="15" thickBot="1" x14ac:dyDescent="0.35">
      <c r="A163" s="416"/>
      <c r="B163" s="375"/>
      <c r="C163" s="375"/>
      <c r="D163" s="428"/>
      <c r="E163" s="378"/>
      <c r="F163" s="428"/>
      <c r="G163" s="428"/>
      <c r="H163" s="428"/>
      <c r="I163" s="428"/>
      <c r="J163" s="483"/>
      <c r="K163" s="428"/>
      <c r="L163" s="428"/>
      <c r="M163" s="428"/>
      <c r="N163" s="428"/>
      <c r="O163" s="483"/>
      <c r="P163" s="428"/>
      <c r="Q163" s="428"/>
      <c r="R163" s="428"/>
      <c r="S163" s="428"/>
      <c r="T163" s="483"/>
    </row>
    <row r="164" spans="1:20" ht="15" thickBot="1" x14ac:dyDescent="0.35">
      <c r="A164" s="416"/>
      <c r="B164" s="375"/>
      <c r="C164" s="375" t="s">
        <v>21</v>
      </c>
      <c r="D164" s="428">
        <v>1E-4</v>
      </c>
      <c r="E164" s="378" t="s">
        <v>20</v>
      </c>
      <c r="F164" s="428">
        <v>1E-4</v>
      </c>
      <c r="G164" s="428">
        <v>1E-4</v>
      </c>
      <c r="H164" s="428">
        <v>1E-4</v>
      </c>
      <c r="I164" s="428">
        <v>1E-4</v>
      </c>
      <c r="J164" s="483">
        <v>1E-4</v>
      </c>
      <c r="K164" s="428">
        <v>1E-4</v>
      </c>
      <c r="L164" s="428">
        <v>1E-4</v>
      </c>
      <c r="M164" s="428">
        <v>1E-4</v>
      </c>
      <c r="N164" s="428">
        <v>1E-4</v>
      </c>
      <c r="O164" s="483">
        <v>1E-4</v>
      </c>
      <c r="P164" s="428">
        <v>1E-4</v>
      </c>
      <c r="Q164" s="428">
        <v>1E-4</v>
      </c>
      <c r="R164" s="428">
        <v>1E-4</v>
      </c>
      <c r="S164" s="428">
        <v>1E-4</v>
      </c>
      <c r="T164" s="483">
        <v>1E-4</v>
      </c>
    </row>
    <row r="165" spans="1:20" ht="15" thickBot="1" x14ac:dyDescent="0.35">
      <c r="A165" s="416"/>
      <c r="B165" s="375"/>
      <c r="C165" s="375"/>
      <c r="D165" s="428"/>
      <c r="E165" s="378"/>
      <c r="F165" s="428"/>
      <c r="G165" s="428"/>
      <c r="H165" s="428"/>
      <c r="I165" s="428"/>
      <c r="J165" s="483"/>
      <c r="K165" s="428"/>
      <c r="L165" s="428"/>
      <c r="M165" s="428"/>
      <c r="N165" s="428"/>
      <c r="O165" s="483"/>
      <c r="P165" s="428"/>
      <c r="Q165" s="428"/>
      <c r="R165" s="428"/>
      <c r="S165" s="428"/>
      <c r="T165" s="483"/>
    </row>
    <row r="166" spans="1:20" ht="15" thickBot="1" x14ac:dyDescent="0.35">
      <c r="A166" s="416"/>
      <c r="B166" s="375"/>
      <c r="C166" s="375" t="s">
        <v>22</v>
      </c>
      <c r="D166" s="428">
        <v>1E-4</v>
      </c>
      <c r="E166" s="378" t="s">
        <v>20</v>
      </c>
      <c r="F166" s="428">
        <v>1E-4</v>
      </c>
      <c r="G166" s="428">
        <v>1E-4</v>
      </c>
      <c r="H166" s="428">
        <v>1E-4</v>
      </c>
      <c r="I166" s="428">
        <v>1E-4</v>
      </c>
      <c r="J166" s="483">
        <v>1E-4</v>
      </c>
      <c r="K166" s="428">
        <v>1E-4</v>
      </c>
      <c r="L166" s="428">
        <v>1E-4</v>
      </c>
      <c r="M166" s="428">
        <v>1E-4</v>
      </c>
      <c r="N166" s="428">
        <v>1E-4</v>
      </c>
      <c r="O166" s="483">
        <v>1E-4</v>
      </c>
      <c r="P166" s="428">
        <v>1E-4</v>
      </c>
      <c r="Q166" s="428">
        <v>1E-4</v>
      </c>
      <c r="R166" s="428">
        <v>1E-4</v>
      </c>
      <c r="S166" s="428">
        <v>1E-4</v>
      </c>
      <c r="T166" s="483">
        <v>1E-4</v>
      </c>
    </row>
    <row r="167" spans="1:20" ht="15" thickBot="1" x14ac:dyDescent="0.35">
      <c r="A167" s="416"/>
      <c r="B167" s="375"/>
      <c r="C167" s="375"/>
      <c r="D167" s="428"/>
      <c r="E167" s="378"/>
      <c r="F167" s="428"/>
      <c r="G167" s="428"/>
      <c r="H167" s="428"/>
      <c r="I167" s="428"/>
      <c r="J167" s="483"/>
      <c r="K167" s="428"/>
      <c r="L167" s="428"/>
      <c r="M167" s="428"/>
      <c r="N167" s="428"/>
      <c r="O167" s="483"/>
      <c r="P167" s="428"/>
      <c r="Q167" s="428"/>
      <c r="R167" s="428"/>
      <c r="S167" s="428"/>
      <c r="T167" s="483"/>
    </row>
    <row r="168" spans="1:20" ht="15" thickBot="1" x14ac:dyDescent="0.35">
      <c r="A168" s="416"/>
      <c r="B168" s="375" t="s">
        <v>72</v>
      </c>
      <c r="C168" s="375" t="s">
        <v>19</v>
      </c>
      <c r="D168" s="428">
        <v>1E-4</v>
      </c>
      <c r="E168" s="378" t="s">
        <v>20</v>
      </c>
      <c r="F168" s="428">
        <v>1E-4</v>
      </c>
      <c r="G168" s="428">
        <v>1E-4</v>
      </c>
      <c r="H168" s="428">
        <v>1E-4</v>
      </c>
      <c r="I168" s="428">
        <v>1E-4</v>
      </c>
      <c r="J168" s="483">
        <v>1E-4</v>
      </c>
      <c r="K168" s="428">
        <v>1E-4</v>
      </c>
      <c r="L168" s="428">
        <v>1E-4</v>
      </c>
      <c r="M168" s="428">
        <v>1E-4</v>
      </c>
      <c r="N168" s="428">
        <v>1E-4</v>
      </c>
      <c r="O168" s="483">
        <v>1E-4</v>
      </c>
      <c r="P168" s="428">
        <v>1E-4</v>
      </c>
      <c r="Q168" s="428">
        <v>1E-4</v>
      </c>
      <c r="R168" s="428">
        <v>1E-4</v>
      </c>
      <c r="S168" s="428">
        <v>1E-4</v>
      </c>
      <c r="T168" s="483">
        <v>1E-4</v>
      </c>
    </row>
    <row r="169" spans="1:20" ht="15" thickBot="1" x14ac:dyDescent="0.35">
      <c r="A169" s="416"/>
      <c r="B169" s="375"/>
      <c r="C169" s="375"/>
      <c r="D169" s="428"/>
      <c r="E169" s="378"/>
      <c r="F169" s="428"/>
      <c r="G169" s="428"/>
      <c r="H169" s="428"/>
      <c r="I169" s="428"/>
      <c r="J169" s="483"/>
      <c r="K169" s="428"/>
      <c r="L169" s="428"/>
      <c r="M169" s="428"/>
      <c r="N169" s="428"/>
      <c r="O169" s="483"/>
      <c r="P169" s="428"/>
      <c r="Q169" s="428"/>
      <c r="R169" s="428"/>
      <c r="S169" s="428"/>
      <c r="T169" s="483"/>
    </row>
    <row r="170" spans="1:20" ht="15" thickBot="1" x14ac:dyDescent="0.35">
      <c r="A170" s="416"/>
      <c r="B170" s="375"/>
      <c r="C170" s="375" t="s">
        <v>21</v>
      </c>
      <c r="D170" s="428">
        <v>1E-4</v>
      </c>
      <c r="E170" s="378" t="s">
        <v>20</v>
      </c>
      <c r="F170" s="428">
        <v>1E-4</v>
      </c>
      <c r="G170" s="428">
        <v>1E-4</v>
      </c>
      <c r="H170" s="428">
        <v>1E-4</v>
      </c>
      <c r="I170" s="428">
        <v>1E-4</v>
      </c>
      <c r="J170" s="483">
        <v>1E-4</v>
      </c>
      <c r="K170" s="428">
        <v>1E-4</v>
      </c>
      <c r="L170" s="428">
        <v>1E-4</v>
      </c>
      <c r="M170" s="428">
        <v>1E-4</v>
      </c>
      <c r="N170" s="428">
        <v>1E-4</v>
      </c>
      <c r="O170" s="483">
        <v>1E-4</v>
      </c>
      <c r="P170" s="428">
        <v>1E-4</v>
      </c>
      <c r="Q170" s="428">
        <v>1E-4</v>
      </c>
      <c r="R170" s="428">
        <v>1E-4</v>
      </c>
      <c r="S170" s="428">
        <v>1E-4</v>
      </c>
      <c r="T170" s="483">
        <v>1E-4</v>
      </c>
    </row>
    <row r="171" spans="1:20" ht="15" thickBot="1" x14ac:dyDescent="0.35">
      <c r="A171" s="416"/>
      <c r="B171" s="375"/>
      <c r="C171" s="375"/>
      <c r="D171" s="428"/>
      <c r="E171" s="378"/>
      <c r="F171" s="428"/>
      <c r="G171" s="428"/>
      <c r="H171" s="428"/>
      <c r="I171" s="428"/>
      <c r="J171" s="483"/>
      <c r="K171" s="428"/>
      <c r="L171" s="428"/>
      <c r="M171" s="428"/>
      <c r="N171" s="428"/>
      <c r="O171" s="483"/>
      <c r="P171" s="428"/>
      <c r="Q171" s="428"/>
      <c r="R171" s="428"/>
      <c r="S171" s="428"/>
      <c r="T171" s="483"/>
    </row>
    <row r="172" spans="1:20" ht="15" thickBot="1" x14ac:dyDescent="0.35">
      <c r="A172" s="416"/>
      <c r="B172" s="375"/>
      <c r="C172" s="375" t="s">
        <v>22</v>
      </c>
      <c r="D172" s="428">
        <v>1E-4</v>
      </c>
      <c r="E172" s="378" t="s">
        <v>20</v>
      </c>
      <c r="F172" s="428">
        <v>1E-4</v>
      </c>
      <c r="G172" s="428">
        <v>1E-4</v>
      </c>
      <c r="H172" s="428">
        <v>1E-4</v>
      </c>
      <c r="I172" s="428">
        <v>1E-4</v>
      </c>
      <c r="J172" s="483">
        <v>1E-4</v>
      </c>
      <c r="K172" s="428">
        <v>1E-4</v>
      </c>
      <c r="L172" s="428">
        <v>1E-4</v>
      </c>
      <c r="M172" s="428">
        <v>1E-4</v>
      </c>
      <c r="N172" s="428">
        <v>1E-4</v>
      </c>
      <c r="O172" s="483">
        <v>1E-4</v>
      </c>
      <c r="P172" s="428">
        <v>1E-4</v>
      </c>
      <c r="Q172" s="428">
        <v>1E-4</v>
      </c>
      <c r="R172" s="428">
        <v>1E-4</v>
      </c>
      <c r="S172" s="428">
        <v>1E-4</v>
      </c>
      <c r="T172" s="483">
        <v>1E-4</v>
      </c>
    </row>
    <row r="173" spans="1:20" ht="15" thickBot="1" x14ac:dyDescent="0.35">
      <c r="A173" s="416"/>
      <c r="B173" s="375"/>
      <c r="C173" s="375"/>
      <c r="D173" s="428"/>
      <c r="E173" s="378"/>
      <c r="F173" s="428"/>
      <c r="G173" s="428"/>
      <c r="H173" s="428"/>
      <c r="I173" s="428"/>
      <c r="J173" s="483"/>
      <c r="K173" s="428"/>
      <c r="L173" s="428"/>
      <c r="M173" s="428"/>
      <c r="N173" s="428"/>
      <c r="O173" s="483"/>
      <c r="P173" s="428"/>
      <c r="Q173" s="428"/>
      <c r="R173" s="428"/>
      <c r="S173" s="428"/>
      <c r="T173" s="483"/>
    </row>
    <row r="174" spans="1:20" ht="15" thickBot="1" x14ac:dyDescent="0.35">
      <c r="A174" s="416"/>
      <c r="B174" s="375" t="s">
        <v>73</v>
      </c>
      <c r="C174" s="375" t="s">
        <v>19</v>
      </c>
      <c r="D174" s="428">
        <v>1E-4</v>
      </c>
      <c r="E174" s="378" t="s">
        <v>20</v>
      </c>
      <c r="F174" s="428">
        <v>1E-4</v>
      </c>
      <c r="G174" s="428">
        <v>1E-4</v>
      </c>
      <c r="H174" s="428">
        <v>1E-4</v>
      </c>
      <c r="I174" s="428">
        <v>1E-4</v>
      </c>
      <c r="J174" s="483">
        <v>1E-4</v>
      </c>
      <c r="K174" s="428">
        <v>1E-4</v>
      </c>
      <c r="L174" s="428">
        <v>1E-4</v>
      </c>
      <c r="M174" s="428">
        <v>1E-4</v>
      </c>
      <c r="N174" s="428">
        <v>1E-4</v>
      </c>
      <c r="O174" s="483">
        <v>1E-4</v>
      </c>
      <c r="P174" s="428">
        <v>1E-4</v>
      </c>
      <c r="Q174" s="428">
        <v>1E-4</v>
      </c>
      <c r="R174" s="428">
        <v>1E-4</v>
      </c>
      <c r="S174" s="428">
        <v>1E-4</v>
      </c>
      <c r="T174" s="483">
        <v>1E-4</v>
      </c>
    </row>
    <row r="175" spans="1:20" ht="15" thickBot="1" x14ac:dyDescent="0.35">
      <c r="A175" s="416"/>
      <c r="B175" s="375"/>
      <c r="C175" s="375"/>
      <c r="D175" s="428"/>
      <c r="E175" s="378"/>
      <c r="F175" s="428"/>
      <c r="G175" s="428"/>
      <c r="H175" s="428"/>
      <c r="I175" s="428"/>
      <c r="J175" s="483"/>
      <c r="K175" s="428"/>
      <c r="L175" s="428"/>
      <c r="M175" s="428"/>
      <c r="N175" s="428"/>
      <c r="O175" s="483"/>
      <c r="P175" s="428"/>
      <c r="Q175" s="428"/>
      <c r="R175" s="428"/>
      <c r="S175" s="428"/>
      <c r="T175" s="483"/>
    </row>
    <row r="176" spans="1:20" ht="15" thickBot="1" x14ac:dyDescent="0.35">
      <c r="A176" s="416"/>
      <c r="B176" s="375"/>
      <c r="C176" s="375" t="s">
        <v>21</v>
      </c>
      <c r="D176" s="428">
        <v>1E-4</v>
      </c>
      <c r="E176" s="378" t="s">
        <v>20</v>
      </c>
      <c r="F176" s="428">
        <v>1E-4</v>
      </c>
      <c r="G176" s="428">
        <v>1E-4</v>
      </c>
      <c r="H176" s="428">
        <v>1E-4</v>
      </c>
      <c r="I176" s="428">
        <v>1E-4</v>
      </c>
      <c r="J176" s="483">
        <v>1E-4</v>
      </c>
      <c r="K176" s="428">
        <v>1E-4</v>
      </c>
      <c r="L176" s="428">
        <v>1E-4</v>
      </c>
      <c r="M176" s="428">
        <v>1E-4</v>
      </c>
      <c r="N176" s="428">
        <v>1E-4</v>
      </c>
      <c r="O176" s="483">
        <v>1E-4</v>
      </c>
      <c r="P176" s="428">
        <v>1E-4</v>
      </c>
      <c r="Q176" s="428">
        <v>1E-4</v>
      </c>
      <c r="R176" s="428">
        <v>1E-4</v>
      </c>
      <c r="S176" s="428">
        <v>1E-4</v>
      </c>
      <c r="T176" s="483">
        <v>1E-4</v>
      </c>
    </row>
    <row r="177" spans="1:20" ht="15" thickBot="1" x14ac:dyDescent="0.35">
      <c r="A177" s="416"/>
      <c r="B177" s="375"/>
      <c r="C177" s="375"/>
      <c r="D177" s="428"/>
      <c r="E177" s="378"/>
      <c r="F177" s="428"/>
      <c r="G177" s="428"/>
      <c r="H177" s="428"/>
      <c r="I177" s="428"/>
      <c r="J177" s="483"/>
      <c r="K177" s="428"/>
      <c r="L177" s="428"/>
      <c r="M177" s="428"/>
      <c r="N177" s="428"/>
      <c r="O177" s="483"/>
      <c r="P177" s="428"/>
      <c r="Q177" s="428"/>
      <c r="R177" s="428"/>
      <c r="S177" s="428"/>
      <c r="T177" s="483"/>
    </row>
    <row r="178" spans="1:20" ht="15" thickBot="1" x14ac:dyDescent="0.35">
      <c r="A178" s="416"/>
      <c r="B178" s="375"/>
      <c r="C178" s="375" t="s">
        <v>22</v>
      </c>
      <c r="D178" s="428">
        <v>1E-4</v>
      </c>
      <c r="E178" s="378" t="s">
        <v>20</v>
      </c>
      <c r="F178" s="428">
        <v>1E-4</v>
      </c>
      <c r="G178" s="428">
        <v>1E-4</v>
      </c>
      <c r="H178" s="428">
        <v>1E-4</v>
      </c>
      <c r="I178" s="428">
        <v>1E-4</v>
      </c>
      <c r="J178" s="483">
        <v>1E-4</v>
      </c>
      <c r="K178" s="428">
        <v>1E-4</v>
      </c>
      <c r="L178" s="428">
        <v>1E-4</v>
      </c>
      <c r="M178" s="428">
        <v>1E-4</v>
      </c>
      <c r="N178" s="428">
        <v>1E-4</v>
      </c>
      <c r="O178" s="483">
        <v>1E-4</v>
      </c>
      <c r="P178" s="428">
        <v>1E-4</v>
      </c>
      <c r="Q178" s="428">
        <v>1E-4</v>
      </c>
      <c r="R178" s="428">
        <v>1E-4</v>
      </c>
      <c r="S178" s="428">
        <v>1E-4</v>
      </c>
      <c r="T178" s="483">
        <v>1E-4</v>
      </c>
    </row>
    <row r="179" spans="1:20" ht="15" thickBot="1" x14ac:dyDescent="0.35">
      <c r="A179" s="416"/>
      <c r="B179" s="375"/>
      <c r="C179" s="375"/>
      <c r="D179" s="428"/>
      <c r="E179" s="378"/>
      <c r="F179" s="428"/>
      <c r="G179" s="428"/>
      <c r="H179" s="428"/>
      <c r="I179" s="428"/>
      <c r="J179" s="483"/>
      <c r="K179" s="428"/>
      <c r="L179" s="428"/>
      <c r="M179" s="428"/>
      <c r="N179" s="428"/>
      <c r="O179" s="483"/>
      <c r="P179" s="428"/>
      <c r="Q179" s="428"/>
      <c r="R179" s="428"/>
      <c r="S179" s="428"/>
      <c r="T179" s="483"/>
    </row>
    <row r="180" spans="1:20" ht="15" thickBot="1" x14ac:dyDescent="0.35">
      <c r="A180" s="133">
        <v>1.7</v>
      </c>
      <c r="B180" s="476" t="s">
        <v>74</v>
      </c>
      <c r="C180" s="476"/>
      <c r="D180" s="476"/>
      <c r="E180" s="476"/>
      <c r="F180" s="476"/>
      <c r="G180" s="476"/>
      <c r="H180" s="476"/>
      <c r="I180" s="476"/>
      <c r="J180" s="476"/>
      <c r="K180" s="476"/>
      <c r="L180" s="476"/>
      <c r="M180" s="476"/>
      <c r="N180" s="476"/>
      <c r="O180" s="476"/>
      <c r="P180" s="476"/>
      <c r="Q180" s="476"/>
      <c r="R180" s="476"/>
      <c r="S180" s="476"/>
      <c r="T180" s="476"/>
    </row>
    <row r="181" spans="1:20" ht="15" thickBot="1" x14ac:dyDescent="0.35">
      <c r="A181" s="374"/>
      <c r="B181" s="375" t="s">
        <v>75</v>
      </c>
      <c r="C181" s="375"/>
      <c r="D181" s="427">
        <v>20</v>
      </c>
      <c r="E181" s="378" t="s">
        <v>20</v>
      </c>
      <c r="F181" s="427">
        <v>20</v>
      </c>
      <c r="G181" s="427">
        <v>20</v>
      </c>
      <c r="H181" s="427">
        <v>20</v>
      </c>
      <c r="I181" s="427">
        <v>20</v>
      </c>
      <c r="J181" s="427">
        <v>20</v>
      </c>
      <c r="K181" s="427">
        <v>20</v>
      </c>
      <c r="L181" s="427">
        <v>20</v>
      </c>
      <c r="M181" s="427">
        <v>20</v>
      </c>
      <c r="N181" s="427">
        <v>20</v>
      </c>
      <c r="O181" s="427">
        <v>20</v>
      </c>
      <c r="P181" s="427">
        <v>20</v>
      </c>
      <c r="Q181" s="427">
        <v>20</v>
      </c>
      <c r="R181" s="427">
        <v>20</v>
      </c>
      <c r="S181" s="427">
        <v>20</v>
      </c>
      <c r="T181" s="427">
        <v>20</v>
      </c>
    </row>
    <row r="182" spans="1:20" ht="36.75" customHeight="1" thickBot="1" x14ac:dyDescent="0.35">
      <c r="A182" s="374"/>
      <c r="B182" s="375"/>
      <c r="C182" s="375"/>
      <c r="D182" s="427"/>
      <c r="E182" s="378"/>
      <c r="F182" s="427"/>
      <c r="G182" s="427"/>
      <c r="H182" s="427"/>
      <c r="I182" s="427"/>
      <c r="J182" s="427"/>
      <c r="K182" s="427"/>
      <c r="L182" s="427"/>
      <c r="M182" s="427"/>
      <c r="N182" s="427"/>
      <c r="O182" s="427"/>
      <c r="P182" s="427"/>
      <c r="Q182" s="427"/>
      <c r="R182" s="427"/>
      <c r="S182" s="427"/>
      <c r="T182" s="427"/>
    </row>
    <row r="183" spans="1:20" ht="15" thickBot="1" x14ac:dyDescent="0.35">
      <c r="A183" s="374"/>
      <c r="B183" s="375" t="s">
        <v>76</v>
      </c>
      <c r="C183" s="375"/>
      <c r="D183" s="427">
        <v>100</v>
      </c>
      <c r="E183" s="378" t="s">
        <v>20</v>
      </c>
      <c r="F183" s="427">
        <v>100</v>
      </c>
      <c r="G183" s="427">
        <v>100</v>
      </c>
      <c r="H183" s="427">
        <v>100</v>
      </c>
      <c r="I183" s="427">
        <v>100</v>
      </c>
      <c r="J183" s="427">
        <v>100</v>
      </c>
      <c r="K183" s="427">
        <v>100</v>
      </c>
      <c r="L183" s="427">
        <v>100</v>
      </c>
      <c r="M183" s="427">
        <v>100</v>
      </c>
      <c r="N183" s="427">
        <v>100</v>
      </c>
      <c r="O183" s="427">
        <v>100</v>
      </c>
      <c r="P183" s="427">
        <v>100</v>
      </c>
      <c r="Q183" s="427">
        <v>100</v>
      </c>
      <c r="R183" s="427">
        <v>100</v>
      </c>
      <c r="S183" s="427">
        <v>100</v>
      </c>
      <c r="T183" s="427">
        <v>100</v>
      </c>
    </row>
    <row r="184" spans="1:20" ht="24" customHeight="1" thickBot="1" x14ac:dyDescent="0.35">
      <c r="A184" s="374"/>
      <c r="B184" s="375"/>
      <c r="C184" s="375"/>
      <c r="D184" s="427"/>
      <c r="E184" s="378"/>
      <c r="F184" s="427"/>
      <c r="G184" s="427"/>
      <c r="H184" s="427"/>
      <c r="I184" s="427"/>
      <c r="J184" s="427"/>
      <c r="K184" s="427"/>
      <c r="L184" s="427"/>
      <c r="M184" s="427"/>
      <c r="N184" s="427"/>
      <c r="O184" s="427"/>
      <c r="P184" s="427"/>
      <c r="Q184" s="427"/>
      <c r="R184" s="427"/>
      <c r="S184" s="427"/>
      <c r="T184" s="427"/>
    </row>
    <row r="185" spans="1:20" ht="16.2" thickBot="1" x14ac:dyDescent="0.35">
      <c r="A185" s="133">
        <v>2</v>
      </c>
      <c r="B185" s="484" t="s">
        <v>77</v>
      </c>
      <c r="C185" s="484"/>
      <c r="D185" s="484"/>
      <c r="E185" s="484"/>
      <c r="F185" s="484"/>
      <c r="G185" s="484"/>
      <c r="H185" s="484"/>
      <c r="I185" s="484"/>
      <c r="J185" s="484"/>
      <c r="K185" s="484"/>
      <c r="L185" s="484"/>
      <c r="M185" s="484"/>
      <c r="N185" s="484"/>
      <c r="O185" s="484"/>
      <c r="P185" s="484"/>
      <c r="Q185" s="484"/>
      <c r="R185" s="484"/>
      <c r="S185" s="484"/>
      <c r="T185" s="484"/>
    </row>
    <row r="186" spans="1:20" ht="15" thickBot="1" x14ac:dyDescent="0.35">
      <c r="A186" s="133">
        <v>2.1</v>
      </c>
      <c r="B186" s="478" t="s">
        <v>78</v>
      </c>
      <c r="C186" s="478"/>
      <c r="D186" s="478"/>
      <c r="E186" s="478"/>
      <c r="F186" s="478"/>
      <c r="G186" s="478"/>
      <c r="H186" s="478"/>
      <c r="I186" s="478"/>
      <c r="J186" s="478"/>
      <c r="K186" s="478"/>
      <c r="L186" s="478"/>
      <c r="M186" s="478"/>
      <c r="N186" s="478"/>
      <c r="O186" s="478"/>
      <c r="P186" s="478"/>
      <c r="Q186" s="478"/>
      <c r="R186" s="478"/>
      <c r="S186" s="478"/>
      <c r="T186" s="478"/>
    </row>
    <row r="187" spans="1:20" ht="15" thickBot="1" x14ac:dyDescent="0.35">
      <c r="A187" s="374"/>
      <c r="B187" s="430" t="s">
        <v>79</v>
      </c>
      <c r="C187" s="430"/>
      <c r="D187" s="429">
        <v>0.33500000000000002</v>
      </c>
      <c r="E187" s="378" t="s">
        <v>20</v>
      </c>
      <c r="F187" s="429">
        <v>0.65</v>
      </c>
      <c r="G187" s="429">
        <v>0.65</v>
      </c>
      <c r="H187" s="429">
        <v>0.65</v>
      </c>
      <c r="I187" s="429">
        <v>0.65</v>
      </c>
      <c r="J187" s="429">
        <v>0.65</v>
      </c>
      <c r="K187" s="429">
        <v>0.55000000000000004</v>
      </c>
      <c r="L187" s="429">
        <v>0.55000000000000004</v>
      </c>
      <c r="M187" s="429">
        <v>0.55000000000000004</v>
      </c>
      <c r="N187" s="429">
        <v>0.55000000000000004</v>
      </c>
      <c r="O187" s="429">
        <v>0.55000000000000004</v>
      </c>
      <c r="P187" s="429">
        <v>0.33500000000000002</v>
      </c>
      <c r="Q187" s="429">
        <v>0.33500000000000002</v>
      </c>
      <c r="R187" s="429">
        <v>0.33500000000000002</v>
      </c>
      <c r="S187" s="429">
        <v>0.33500000000000002</v>
      </c>
      <c r="T187" s="429">
        <v>0.33500000000000002</v>
      </c>
    </row>
    <row r="188" spans="1:20" ht="39" customHeight="1" thickBot="1" x14ac:dyDescent="0.35">
      <c r="A188" s="374"/>
      <c r="B188" s="430"/>
      <c r="C188" s="430"/>
      <c r="D188" s="429"/>
      <c r="E188" s="378"/>
      <c r="F188" s="429"/>
      <c r="G188" s="429"/>
      <c r="H188" s="429"/>
      <c r="I188" s="429"/>
      <c r="J188" s="429"/>
      <c r="K188" s="429"/>
      <c r="L188" s="429"/>
      <c r="M188" s="429"/>
      <c r="N188" s="429"/>
      <c r="O188" s="429"/>
      <c r="P188" s="429"/>
      <c r="Q188" s="429"/>
      <c r="R188" s="429"/>
      <c r="S188" s="429"/>
      <c r="T188" s="429"/>
    </row>
    <row r="189" spans="1:20" ht="15" thickBot="1" x14ac:dyDescent="0.35">
      <c r="A189" s="374"/>
      <c r="B189" s="388" t="s">
        <v>80</v>
      </c>
      <c r="C189" s="388"/>
      <c r="D189" s="217">
        <v>82.32</v>
      </c>
      <c r="E189" s="168" t="s">
        <v>81</v>
      </c>
      <c r="F189" s="217">
        <v>82.32</v>
      </c>
      <c r="G189" s="217">
        <v>82.32</v>
      </c>
      <c r="H189" s="217">
        <v>82.32</v>
      </c>
      <c r="I189" s="217">
        <v>82.32</v>
      </c>
      <c r="J189" s="217">
        <v>82.32</v>
      </c>
      <c r="K189" s="217">
        <v>82.32</v>
      </c>
      <c r="L189" s="217">
        <v>82.32</v>
      </c>
      <c r="M189" s="217">
        <v>82.32</v>
      </c>
      <c r="N189" s="217">
        <v>82.32</v>
      </c>
      <c r="O189" s="217">
        <v>82.32</v>
      </c>
      <c r="P189" s="217">
        <v>82.32</v>
      </c>
      <c r="Q189" s="217">
        <v>82.32</v>
      </c>
      <c r="R189" s="217">
        <v>82.32</v>
      </c>
      <c r="S189" s="217">
        <v>82.32</v>
      </c>
      <c r="T189" s="61">
        <f>S189+4.956</f>
        <v>87.275999999999996</v>
      </c>
    </row>
    <row r="190" spans="1:20" ht="32.25" customHeight="1" thickBot="1" x14ac:dyDescent="0.35">
      <c r="A190" s="374"/>
      <c r="B190" s="388"/>
      <c r="C190" s="388"/>
      <c r="D190" s="61">
        <v>87.275999999999996</v>
      </c>
      <c r="E190" s="168" t="s">
        <v>81</v>
      </c>
      <c r="F190" s="217">
        <v>82.32</v>
      </c>
      <c r="G190" s="217">
        <v>82.32</v>
      </c>
      <c r="H190" s="217">
        <v>82.32</v>
      </c>
      <c r="I190" s="217">
        <v>82.32</v>
      </c>
      <c r="J190" s="217">
        <v>82.32</v>
      </c>
      <c r="K190" s="217">
        <v>82.32</v>
      </c>
      <c r="L190" s="217">
        <v>82.32</v>
      </c>
      <c r="M190" s="217">
        <v>82.32</v>
      </c>
      <c r="N190" s="217">
        <v>82.32</v>
      </c>
      <c r="O190" s="217">
        <v>82.32</v>
      </c>
      <c r="P190" s="217">
        <v>82.32</v>
      </c>
      <c r="Q190" s="217">
        <v>82.32</v>
      </c>
      <c r="R190" s="217">
        <v>82.32</v>
      </c>
      <c r="S190" s="61">
        <v>87.275999999999996</v>
      </c>
      <c r="T190" s="61">
        <v>87.275999999999996</v>
      </c>
    </row>
    <row r="191" spans="1:20" ht="32.25" customHeight="1" thickBot="1" x14ac:dyDescent="0.35">
      <c r="A191" s="374"/>
      <c r="B191" s="388" t="s">
        <v>82</v>
      </c>
      <c r="C191" s="388"/>
      <c r="D191" s="432">
        <v>0.1</v>
      </c>
      <c r="E191" s="168" t="s">
        <v>83</v>
      </c>
      <c r="F191" s="432">
        <v>0.1</v>
      </c>
      <c r="G191" s="432">
        <v>0.1</v>
      </c>
      <c r="H191" s="432">
        <v>0.1</v>
      </c>
      <c r="I191" s="432">
        <v>0.1</v>
      </c>
      <c r="J191" s="432">
        <v>0.1</v>
      </c>
      <c r="K191" s="432">
        <v>0.1</v>
      </c>
      <c r="L191" s="432">
        <v>0.1</v>
      </c>
      <c r="M191" s="432">
        <v>0.1</v>
      </c>
      <c r="N191" s="432">
        <v>0.1</v>
      </c>
      <c r="O191" s="432">
        <v>0.1</v>
      </c>
      <c r="P191" s="432">
        <v>0.1</v>
      </c>
      <c r="Q191" s="432">
        <v>0.1</v>
      </c>
      <c r="R191" s="432">
        <v>0.1</v>
      </c>
      <c r="S191" s="432">
        <v>0.1</v>
      </c>
      <c r="T191" s="432">
        <v>0.1</v>
      </c>
    </row>
    <row r="192" spans="1:20" ht="35.25" customHeight="1" thickBot="1" x14ac:dyDescent="0.35">
      <c r="A192" s="374"/>
      <c r="B192" s="388"/>
      <c r="C192" s="388"/>
      <c r="D192" s="432"/>
      <c r="E192" s="168" t="s">
        <v>84</v>
      </c>
      <c r="F192" s="432"/>
      <c r="G192" s="432"/>
      <c r="H192" s="432"/>
      <c r="I192" s="432"/>
      <c r="J192" s="432"/>
      <c r="K192" s="432"/>
      <c r="L192" s="432"/>
      <c r="M192" s="432"/>
      <c r="N192" s="432"/>
      <c r="O192" s="432"/>
      <c r="P192" s="432"/>
      <c r="Q192" s="432"/>
      <c r="R192" s="432"/>
      <c r="S192" s="432"/>
      <c r="T192" s="432"/>
    </row>
    <row r="193" spans="1:20" ht="15.75" customHeight="1" thickBot="1" x14ac:dyDescent="0.35">
      <c r="A193" s="374"/>
      <c r="B193" s="375" t="s">
        <v>157</v>
      </c>
      <c r="C193" s="387" t="s">
        <v>62</v>
      </c>
      <c r="D193" s="439">
        <v>100</v>
      </c>
      <c r="E193" s="419" t="s">
        <v>20</v>
      </c>
      <c r="F193" s="439">
        <v>100</v>
      </c>
      <c r="G193" s="439">
        <v>100</v>
      </c>
      <c r="H193" s="439">
        <v>100</v>
      </c>
      <c r="I193" s="439">
        <v>100</v>
      </c>
      <c r="J193" s="439">
        <v>100</v>
      </c>
      <c r="K193" s="439">
        <v>100</v>
      </c>
      <c r="L193" s="439">
        <v>100</v>
      </c>
      <c r="M193" s="439">
        <v>100</v>
      </c>
      <c r="N193" s="439">
        <v>100</v>
      </c>
      <c r="O193" s="439">
        <v>100</v>
      </c>
      <c r="P193" s="439">
        <v>100</v>
      </c>
      <c r="Q193" s="439">
        <v>100</v>
      </c>
      <c r="R193" s="439">
        <v>100</v>
      </c>
      <c r="S193" s="439">
        <v>100</v>
      </c>
      <c r="T193" s="439">
        <v>100</v>
      </c>
    </row>
    <row r="194" spans="1:20" ht="15" thickBot="1" x14ac:dyDescent="0.35">
      <c r="A194" s="374"/>
      <c r="B194" s="375"/>
      <c r="C194" s="387"/>
      <c r="D194" s="439"/>
      <c r="E194" s="440"/>
      <c r="F194" s="439"/>
      <c r="G194" s="439"/>
      <c r="H194" s="439"/>
      <c r="I194" s="439"/>
      <c r="J194" s="439"/>
      <c r="K194" s="439"/>
      <c r="L194" s="439"/>
      <c r="M194" s="439"/>
      <c r="N194" s="439"/>
      <c r="O194" s="439"/>
      <c r="P194" s="439"/>
      <c r="Q194" s="439"/>
      <c r="R194" s="439"/>
      <c r="S194" s="439"/>
      <c r="T194" s="439"/>
    </row>
    <row r="195" spans="1:20" ht="15" thickBot="1" x14ac:dyDescent="0.35">
      <c r="A195" s="374"/>
      <c r="B195" s="375"/>
      <c r="C195" s="387" t="s">
        <v>21</v>
      </c>
      <c r="D195" s="439">
        <v>100</v>
      </c>
      <c r="E195" s="419" t="s">
        <v>20</v>
      </c>
      <c r="F195" s="439">
        <v>100</v>
      </c>
      <c r="G195" s="439">
        <v>100</v>
      </c>
      <c r="H195" s="439">
        <v>100</v>
      </c>
      <c r="I195" s="439">
        <v>100</v>
      </c>
      <c r="J195" s="439">
        <v>100</v>
      </c>
      <c r="K195" s="439">
        <v>100</v>
      </c>
      <c r="L195" s="439">
        <v>100</v>
      </c>
      <c r="M195" s="439">
        <v>100</v>
      </c>
      <c r="N195" s="439">
        <v>100</v>
      </c>
      <c r="O195" s="439">
        <v>100</v>
      </c>
      <c r="P195" s="439">
        <v>100</v>
      </c>
      <c r="Q195" s="439">
        <v>100</v>
      </c>
      <c r="R195" s="439">
        <v>100</v>
      </c>
      <c r="S195" s="439">
        <v>100</v>
      </c>
      <c r="T195" s="439">
        <v>100</v>
      </c>
    </row>
    <row r="196" spans="1:20" ht="15" thickBot="1" x14ac:dyDescent="0.35">
      <c r="A196" s="374"/>
      <c r="B196" s="375"/>
      <c r="C196" s="387"/>
      <c r="D196" s="439"/>
      <c r="E196" s="440"/>
      <c r="F196" s="439"/>
      <c r="G196" s="439"/>
      <c r="H196" s="439"/>
      <c r="I196" s="439"/>
      <c r="J196" s="439"/>
      <c r="K196" s="439"/>
      <c r="L196" s="439"/>
      <c r="M196" s="439"/>
      <c r="N196" s="439"/>
      <c r="O196" s="439"/>
      <c r="P196" s="439"/>
      <c r="Q196" s="439"/>
      <c r="R196" s="439"/>
      <c r="S196" s="439"/>
      <c r="T196" s="439"/>
    </row>
    <row r="197" spans="1:20" ht="15" thickBot="1" x14ac:dyDescent="0.35">
      <c r="A197" s="374"/>
      <c r="B197" s="375"/>
      <c r="C197" s="387" t="s">
        <v>22</v>
      </c>
      <c r="D197" s="439">
        <v>100</v>
      </c>
      <c r="E197" s="419" t="s">
        <v>20</v>
      </c>
      <c r="F197" s="439">
        <v>100</v>
      </c>
      <c r="G197" s="439">
        <v>100</v>
      </c>
      <c r="H197" s="439">
        <v>100</v>
      </c>
      <c r="I197" s="439">
        <v>100</v>
      </c>
      <c r="J197" s="439">
        <v>100</v>
      </c>
      <c r="K197" s="439">
        <v>100</v>
      </c>
      <c r="L197" s="439">
        <v>100</v>
      </c>
      <c r="M197" s="439">
        <v>100</v>
      </c>
      <c r="N197" s="439">
        <v>100</v>
      </c>
      <c r="O197" s="439">
        <v>100</v>
      </c>
      <c r="P197" s="439">
        <v>100</v>
      </c>
      <c r="Q197" s="439">
        <v>100</v>
      </c>
      <c r="R197" s="439">
        <v>100</v>
      </c>
      <c r="S197" s="439">
        <v>100</v>
      </c>
      <c r="T197" s="439">
        <v>100</v>
      </c>
    </row>
    <row r="198" spans="1:20" ht="15" thickBot="1" x14ac:dyDescent="0.35">
      <c r="A198" s="374"/>
      <c r="B198" s="375"/>
      <c r="C198" s="387"/>
      <c r="D198" s="439"/>
      <c r="E198" s="440"/>
      <c r="F198" s="439"/>
      <c r="G198" s="439"/>
      <c r="H198" s="439"/>
      <c r="I198" s="439"/>
      <c r="J198" s="439"/>
      <c r="K198" s="439"/>
      <c r="L198" s="439"/>
      <c r="M198" s="439"/>
      <c r="N198" s="439"/>
      <c r="O198" s="439"/>
      <c r="P198" s="439"/>
      <c r="Q198" s="439"/>
      <c r="R198" s="439"/>
      <c r="S198" s="439"/>
      <c r="T198" s="439"/>
    </row>
    <row r="199" spans="1:20" ht="15" thickBot="1" x14ac:dyDescent="0.35">
      <c r="A199" s="374"/>
      <c r="B199" s="430" t="s">
        <v>85</v>
      </c>
      <c r="C199" s="430"/>
      <c r="D199" s="61">
        <v>87.275999999999996</v>
      </c>
      <c r="E199" s="168" t="s">
        <v>81</v>
      </c>
      <c r="F199" s="217">
        <v>82.32</v>
      </c>
      <c r="G199" s="217">
        <v>82.32</v>
      </c>
      <c r="H199" s="217">
        <v>82.32</v>
      </c>
      <c r="I199" s="217">
        <v>82.32</v>
      </c>
      <c r="J199" s="217">
        <v>82.32</v>
      </c>
      <c r="K199" s="217">
        <v>82.32</v>
      </c>
      <c r="L199" s="217">
        <v>82.32</v>
      </c>
      <c r="M199" s="217">
        <v>82.32</v>
      </c>
      <c r="N199" s="217">
        <v>82.32</v>
      </c>
      <c r="O199" s="217">
        <v>82.32</v>
      </c>
      <c r="P199" s="217">
        <v>82.32</v>
      </c>
      <c r="Q199" s="217">
        <v>82.32</v>
      </c>
      <c r="R199" s="217">
        <v>82.32</v>
      </c>
      <c r="S199" s="61">
        <v>87.275999999999996</v>
      </c>
      <c r="T199" s="61">
        <v>87.275999999999996</v>
      </c>
    </row>
    <row r="200" spans="1:20" ht="15" thickBot="1" x14ac:dyDescent="0.35">
      <c r="A200" s="374"/>
      <c r="B200" s="430"/>
      <c r="C200" s="430"/>
      <c r="D200" s="55">
        <v>78.2</v>
      </c>
      <c r="E200" s="168" t="s">
        <v>81</v>
      </c>
      <c r="F200" s="55">
        <v>78.2</v>
      </c>
      <c r="G200" s="55">
        <v>78.2</v>
      </c>
      <c r="H200" s="55">
        <v>78.2</v>
      </c>
      <c r="I200" s="55">
        <v>78.2</v>
      </c>
      <c r="J200" s="55">
        <v>78.2</v>
      </c>
      <c r="K200" s="55">
        <v>78.2</v>
      </c>
      <c r="L200" s="55">
        <v>78.2</v>
      </c>
      <c r="M200" s="55">
        <v>78.2</v>
      </c>
      <c r="N200" s="55">
        <v>78.2</v>
      </c>
      <c r="O200" s="55">
        <v>78.2</v>
      </c>
      <c r="P200" s="55">
        <v>78.2</v>
      </c>
      <c r="Q200" s="55">
        <v>78.2</v>
      </c>
      <c r="R200" s="55">
        <v>78.2</v>
      </c>
      <c r="S200" s="55">
        <v>78.2</v>
      </c>
      <c r="T200" s="55">
        <v>78.2</v>
      </c>
    </row>
    <row r="201" spans="1:20" ht="15.75" customHeight="1" thickBot="1" x14ac:dyDescent="0.35">
      <c r="A201" s="374"/>
      <c r="B201" s="375" t="s">
        <v>159</v>
      </c>
      <c r="C201" s="375"/>
      <c r="D201" s="427">
        <v>100</v>
      </c>
      <c r="E201" s="378" t="s">
        <v>20</v>
      </c>
      <c r="F201" s="427">
        <v>100</v>
      </c>
      <c r="G201" s="427">
        <v>100</v>
      </c>
      <c r="H201" s="427">
        <v>100</v>
      </c>
      <c r="I201" s="427">
        <v>100</v>
      </c>
      <c r="J201" s="427">
        <v>100</v>
      </c>
      <c r="K201" s="427">
        <v>100</v>
      </c>
      <c r="L201" s="427">
        <v>100</v>
      </c>
      <c r="M201" s="427">
        <v>100</v>
      </c>
      <c r="N201" s="427">
        <v>100</v>
      </c>
      <c r="O201" s="427">
        <v>100</v>
      </c>
      <c r="P201" s="427">
        <v>100</v>
      </c>
      <c r="Q201" s="427">
        <v>100</v>
      </c>
      <c r="R201" s="427">
        <v>100</v>
      </c>
      <c r="S201" s="427">
        <v>100</v>
      </c>
      <c r="T201" s="427">
        <v>100</v>
      </c>
    </row>
    <row r="202" spans="1:20" ht="32.25" customHeight="1" thickBot="1" x14ac:dyDescent="0.35">
      <c r="A202" s="374"/>
      <c r="B202" s="375"/>
      <c r="C202" s="375"/>
      <c r="D202" s="427"/>
      <c r="E202" s="378"/>
      <c r="F202" s="427"/>
      <c r="G202" s="427"/>
      <c r="H202" s="427"/>
      <c r="I202" s="427"/>
      <c r="J202" s="427"/>
      <c r="K202" s="427"/>
      <c r="L202" s="427"/>
      <c r="M202" s="427"/>
      <c r="N202" s="427"/>
      <c r="O202" s="427"/>
      <c r="P202" s="427"/>
      <c r="Q202" s="427"/>
      <c r="R202" s="427"/>
      <c r="S202" s="427"/>
      <c r="T202" s="427"/>
    </row>
    <row r="203" spans="1:20" ht="15" thickBot="1" x14ac:dyDescent="0.35">
      <c r="A203" s="133">
        <v>2.2000000000000002</v>
      </c>
      <c r="B203" s="478" t="s">
        <v>86</v>
      </c>
      <c r="C203" s="478"/>
      <c r="D203" s="478"/>
      <c r="E203" s="478"/>
      <c r="F203" s="478"/>
      <c r="G203" s="478"/>
      <c r="H203" s="478"/>
      <c r="I203" s="478"/>
      <c r="J203" s="478"/>
      <c r="K203" s="478"/>
      <c r="L203" s="478"/>
      <c r="M203" s="478"/>
      <c r="N203" s="478"/>
      <c r="O203" s="478"/>
      <c r="P203" s="478"/>
      <c r="Q203" s="478"/>
      <c r="R203" s="478"/>
      <c r="S203" s="478"/>
      <c r="T203" s="478"/>
    </row>
    <row r="204" spans="1:20" ht="15" thickBot="1" x14ac:dyDescent="0.35">
      <c r="A204" s="374"/>
      <c r="B204" s="375" t="s">
        <v>87</v>
      </c>
      <c r="C204" s="375"/>
      <c r="D204" s="134">
        <v>58.981999999999999</v>
      </c>
      <c r="E204" s="168" t="s">
        <v>88</v>
      </c>
      <c r="F204" s="178">
        <v>53.872</v>
      </c>
      <c r="G204" s="178">
        <v>53.872</v>
      </c>
      <c r="H204" s="178">
        <v>53.872</v>
      </c>
      <c r="I204" s="178">
        <v>53.872</v>
      </c>
      <c r="J204" s="178">
        <v>53.872</v>
      </c>
      <c r="K204" s="178">
        <v>53.872</v>
      </c>
      <c r="L204" s="178">
        <v>53.872</v>
      </c>
      <c r="M204" s="178">
        <v>53.872</v>
      </c>
      <c r="N204" s="178">
        <v>53.872</v>
      </c>
      <c r="O204" s="178">
        <v>53.872</v>
      </c>
      <c r="P204" s="178">
        <v>53.872</v>
      </c>
      <c r="Q204" s="178">
        <v>53.872</v>
      </c>
      <c r="R204" s="178">
        <v>53.872</v>
      </c>
      <c r="S204" s="134">
        <v>58.981999999999999</v>
      </c>
      <c r="T204" s="134">
        <v>58.981999999999999</v>
      </c>
    </row>
    <row r="205" spans="1:20" ht="15" thickBot="1" x14ac:dyDescent="0.35">
      <c r="A205" s="374"/>
      <c r="B205" s="375"/>
      <c r="C205" s="375"/>
      <c r="D205" s="55">
        <v>78.2</v>
      </c>
      <c r="E205" s="168" t="s">
        <v>81</v>
      </c>
      <c r="F205" s="55">
        <v>78.2</v>
      </c>
      <c r="G205" s="55">
        <v>78.2</v>
      </c>
      <c r="H205" s="55">
        <v>78.2</v>
      </c>
      <c r="I205" s="55">
        <v>78.2</v>
      </c>
      <c r="J205" s="55">
        <v>78.2</v>
      </c>
      <c r="K205" s="55">
        <v>78.2</v>
      </c>
      <c r="L205" s="55">
        <v>78.2</v>
      </c>
      <c r="M205" s="55">
        <v>78.2</v>
      </c>
      <c r="N205" s="55">
        <v>78.2</v>
      </c>
      <c r="O205" s="55">
        <v>78.2</v>
      </c>
      <c r="P205" s="55">
        <v>78.2</v>
      </c>
      <c r="Q205" s="55">
        <v>78.2</v>
      </c>
      <c r="R205" s="55">
        <v>78.2</v>
      </c>
      <c r="S205" s="55">
        <v>78.2</v>
      </c>
      <c r="T205" s="55">
        <v>78.2</v>
      </c>
    </row>
    <row r="206" spans="1:20" ht="15.75" customHeight="1" thickBot="1" x14ac:dyDescent="0.35">
      <c r="A206" s="374"/>
      <c r="B206" s="375" t="s">
        <v>158</v>
      </c>
      <c r="C206" s="375"/>
      <c r="D206" s="178">
        <v>53.872</v>
      </c>
      <c r="E206" s="168" t="s">
        <v>88</v>
      </c>
      <c r="F206" s="178">
        <v>53.872</v>
      </c>
      <c r="G206" s="178">
        <v>53.872</v>
      </c>
      <c r="H206" s="178">
        <v>53.872</v>
      </c>
      <c r="I206" s="178">
        <v>53.872</v>
      </c>
      <c r="J206" s="178">
        <v>53.872</v>
      </c>
      <c r="K206" s="178">
        <v>53.872</v>
      </c>
      <c r="L206" s="178">
        <v>53.872</v>
      </c>
      <c r="M206" s="178">
        <v>53.872</v>
      </c>
      <c r="N206" s="178">
        <v>53.872</v>
      </c>
      <c r="O206" s="178">
        <v>53.872</v>
      </c>
      <c r="P206" s="178">
        <v>53.872</v>
      </c>
      <c r="Q206" s="178">
        <v>53.872</v>
      </c>
      <c r="R206" s="178">
        <v>53.872</v>
      </c>
      <c r="S206" s="178">
        <v>53.872</v>
      </c>
      <c r="T206" s="134">
        <v>58.981999999999999</v>
      </c>
    </row>
    <row r="207" spans="1:20" ht="48.75" customHeight="1" thickBot="1" x14ac:dyDescent="0.35">
      <c r="A207" s="374"/>
      <c r="B207" s="375"/>
      <c r="C207" s="375"/>
      <c r="D207" s="134">
        <v>58.981999999999999</v>
      </c>
      <c r="E207" s="168" t="s">
        <v>81</v>
      </c>
      <c r="F207" s="178">
        <v>53.872</v>
      </c>
      <c r="G207" s="178">
        <v>53.872</v>
      </c>
      <c r="H207" s="178">
        <v>53.872</v>
      </c>
      <c r="I207" s="178">
        <v>53.872</v>
      </c>
      <c r="J207" s="178">
        <v>53.872</v>
      </c>
      <c r="K207" s="178">
        <v>53.872</v>
      </c>
      <c r="L207" s="178">
        <v>53.872</v>
      </c>
      <c r="M207" s="178">
        <v>53.872</v>
      </c>
      <c r="N207" s="178">
        <v>53.872</v>
      </c>
      <c r="O207" s="178">
        <v>53.872</v>
      </c>
      <c r="P207" s="178">
        <v>53.872</v>
      </c>
      <c r="Q207" s="178">
        <v>53.872</v>
      </c>
      <c r="R207" s="178">
        <v>53.872</v>
      </c>
      <c r="S207" s="134">
        <v>58.981999999999999</v>
      </c>
      <c r="T207" s="134">
        <v>58.981999999999999</v>
      </c>
    </row>
    <row r="208" spans="1:20" ht="15" thickBot="1" x14ac:dyDescent="0.35">
      <c r="A208" s="374"/>
      <c r="B208" s="375" t="s">
        <v>89</v>
      </c>
      <c r="C208" s="375"/>
      <c r="D208" s="421">
        <v>0.92</v>
      </c>
      <c r="E208" s="168" t="s">
        <v>83</v>
      </c>
      <c r="F208" s="421">
        <v>0.93</v>
      </c>
      <c r="G208" s="421">
        <v>0.93</v>
      </c>
      <c r="H208" s="421">
        <v>0.93</v>
      </c>
      <c r="I208" s="421">
        <v>0.93</v>
      </c>
      <c r="J208" s="421">
        <v>0.93</v>
      </c>
      <c r="K208" s="421">
        <v>0.92</v>
      </c>
      <c r="L208" s="421">
        <v>0.92</v>
      </c>
      <c r="M208" s="421">
        <v>0.92</v>
      </c>
      <c r="N208" s="421">
        <v>0.92</v>
      </c>
      <c r="O208" s="421">
        <v>0.92</v>
      </c>
      <c r="P208" s="421">
        <v>0.92</v>
      </c>
      <c r="Q208" s="421">
        <v>0.92</v>
      </c>
      <c r="R208" s="421">
        <v>0.92</v>
      </c>
      <c r="S208" s="421">
        <v>0.92</v>
      </c>
      <c r="T208" s="421">
        <v>0.92</v>
      </c>
    </row>
    <row r="209" spans="1:23" ht="38.25" customHeight="1" thickBot="1" x14ac:dyDescent="0.35">
      <c r="A209" s="374"/>
      <c r="B209" s="375"/>
      <c r="C209" s="375"/>
      <c r="D209" s="421"/>
      <c r="E209" s="168" t="s">
        <v>84</v>
      </c>
      <c r="F209" s="421"/>
      <c r="G209" s="421"/>
      <c r="H209" s="421"/>
      <c r="I209" s="421"/>
      <c r="J209" s="421"/>
      <c r="K209" s="421"/>
      <c r="L209" s="421"/>
      <c r="M209" s="421"/>
      <c r="N209" s="421"/>
      <c r="O209" s="421"/>
      <c r="P209" s="421"/>
      <c r="Q209" s="421"/>
      <c r="R209" s="421"/>
      <c r="S209" s="421"/>
      <c r="T209" s="421"/>
    </row>
    <row r="210" spans="1:23" x14ac:dyDescent="0.3">
      <c r="A210" s="96"/>
      <c r="B210" s="97"/>
      <c r="C210" s="97"/>
      <c r="D210" s="64"/>
      <c r="E210" s="98"/>
      <c r="F210" s="225"/>
      <c r="G210" s="225"/>
      <c r="H210" s="225"/>
      <c r="I210" s="225"/>
      <c r="J210" s="226"/>
      <c r="K210" s="226"/>
      <c r="L210" s="226"/>
      <c r="M210" s="226"/>
      <c r="N210" s="226"/>
      <c r="O210" s="226"/>
      <c r="P210" s="226"/>
      <c r="Q210" s="226"/>
      <c r="R210" s="226"/>
      <c r="S210" s="226"/>
      <c r="T210" s="227"/>
    </row>
    <row r="211" spans="1:23" ht="15.6" x14ac:dyDescent="0.3">
      <c r="A211" s="40" t="s">
        <v>90</v>
      </c>
      <c r="B211" s="100"/>
      <c r="C211" s="100"/>
      <c r="D211" s="68"/>
      <c r="E211" s="101"/>
      <c r="F211" s="66"/>
      <c r="G211" s="66"/>
      <c r="H211" s="66"/>
      <c r="I211" s="66"/>
      <c r="J211" s="66"/>
      <c r="K211" s="66"/>
      <c r="L211" s="66"/>
      <c r="M211" s="66"/>
      <c r="N211" s="66"/>
      <c r="O211" s="66"/>
      <c r="P211" s="66"/>
      <c r="Q211" s="66"/>
      <c r="R211" s="66"/>
      <c r="S211" s="66"/>
      <c r="T211" s="228"/>
    </row>
    <row r="212" spans="1:23" ht="15" thickBot="1" x14ac:dyDescent="0.35">
      <c r="A212" s="135"/>
      <c r="B212" s="103"/>
      <c r="C212" s="103"/>
      <c r="D212" s="69"/>
      <c r="E212" s="104"/>
      <c r="F212" s="70"/>
      <c r="G212" s="70"/>
      <c r="H212" s="70"/>
      <c r="I212" s="70"/>
      <c r="J212" s="70"/>
      <c r="K212" s="70"/>
      <c r="L212" s="70"/>
      <c r="M212" s="70"/>
      <c r="N212" s="70"/>
      <c r="O212" s="70"/>
      <c r="P212" s="70"/>
      <c r="Q212" s="70"/>
      <c r="R212" s="70"/>
      <c r="S212" s="70"/>
      <c r="T212" s="229"/>
    </row>
    <row r="213" spans="1:23" ht="15" thickBot="1" x14ac:dyDescent="0.35">
      <c r="A213" s="489"/>
      <c r="B213" s="490" t="s">
        <v>91</v>
      </c>
      <c r="C213" s="491"/>
      <c r="D213" s="218"/>
      <c r="E213" s="490" t="s">
        <v>6</v>
      </c>
      <c r="F213" s="492">
        <v>2023</v>
      </c>
      <c r="G213" s="492"/>
      <c r="H213" s="492"/>
      <c r="I213" s="492"/>
      <c r="J213" s="445"/>
      <c r="K213" s="492">
        <v>2024</v>
      </c>
      <c r="L213" s="492"/>
      <c r="M213" s="492"/>
      <c r="N213" s="492"/>
      <c r="O213" s="445"/>
      <c r="P213" s="492">
        <v>2025</v>
      </c>
      <c r="Q213" s="492"/>
      <c r="R213" s="492"/>
      <c r="S213" s="492"/>
      <c r="T213" s="445"/>
    </row>
    <row r="214" spans="1:23" ht="21" thickBot="1" x14ac:dyDescent="0.35">
      <c r="A214" s="489"/>
      <c r="B214" s="446"/>
      <c r="C214" s="446"/>
      <c r="D214" s="218"/>
      <c r="E214" s="490"/>
      <c r="F214" s="219" t="s">
        <v>10</v>
      </c>
      <c r="G214" s="219" t="s">
        <v>11</v>
      </c>
      <c r="H214" s="219" t="s">
        <v>12</v>
      </c>
      <c r="I214" s="219" t="s">
        <v>13</v>
      </c>
      <c r="J214" s="136" t="s">
        <v>92</v>
      </c>
      <c r="K214" s="219" t="s">
        <v>10</v>
      </c>
      <c r="L214" s="219" t="s">
        <v>11</v>
      </c>
      <c r="M214" s="219" t="s">
        <v>12</v>
      </c>
      <c r="N214" s="219" t="s">
        <v>13</v>
      </c>
      <c r="O214" s="220" t="s">
        <v>15</v>
      </c>
      <c r="P214" s="219" t="s">
        <v>10</v>
      </c>
      <c r="Q214" s="219" t="s">
        <v>11</v>
      </c>
      <c r="R214" s="219" t="s">
        <v>12</v>
      </c>
      <c r="S214" s="219" t="s">
        <v>13</v>
      </c>
      <c r="T214" s="220" t="s">
        <v>16</v>
      </c>
    </row>
    <row r="215" spans="1:23" ht="15" thickBot="1" x14ac:dyDescent="0.35">
      <c r="A215" s="221">
        <v>0</v>
      </c>
      <c r="B215" s="222">
        <v>1</v>
      </c>
      <c r="C215" s="222">
        <v>2</v>
      </c>
      <c r="D215" s="137"/>
      <c r="E215" s="222">
        <v>4</v>
      </c>
      <c r="F215" s="137">
        <v>5</v>
      </c>
      <c r="G215" s="137">
        <v>6</v>
      </c>
      <c r="H215" s="137">
        <v>7</v>
      </c>
      <c r="I215" s="137">
        <v>8</v>
      </c>
      <c r="J215" s="137">
        <v>9</v>
      </c>
      <c r="K215" s="222">
        <v>5</v>
      </c>
      <c r="L215" s="222">
        <v>6</v>
      </c>
      <c r="M215" s="222">
        <v>7</v>
      </c>
      <c r="N215" s="222">
        <v>8</v>
      </c>
      <c r="O215" s="222">
        <v>9</v>
      </c>
      <c r="P215" s="222">
        <v>5</v>
      </c>
      <c r="Q215" s="222">
        <v>6</v>
      </c>
      <c r="R215" s="222">
        <v>7</v>
      </c>
      <c r="S215" s="222">
        <v>8</v>
      </c>
      <c r="T215" s="222">
        <v>9</v>
      </c>
    </row>
    <row r="216" spans="1:23" ht="35.25" customHeight="1" thickBot="1" x14ac:dyDescent="0.35">
      <c r="A216" s="133">
        <v>3.1</v>
      </c>
      <c r="B216" s="478" t="s">
        <v>93</v>
      </c>
      <c r="C216" s="478"/>
      <c r="D216" s="478"/>
      <c r="E216" s="478"/>
      <c r="F216" s="478"/>
      <c r="G216" s="478"/>
      <c r="H216" s="478"/>
      <c r="I216" s="478"/>
      <c r="J216" s="478"/>
      <c r="K216" s="478"/>
      <c r="L216" s="478"/>
      <c r="M216" s="478"/>
      <c r="N216" s="478"/>
      <c r="O216" s="478"/>
      <c r="P216" s="478"/>
      <c r="Q216" s="478"/>
      <c r="R216" s="478"/>
      <c r="S216" s="478"/>
      <c r="T216" s="478"/>
    </row>
    <row r="217" spans="1:23" ht="15" thickBot="1" x14ac:dyDescent="0.35">
      <c r="A217" s="374"/>
      <c r="B217" s="375" t="s">
        <v>94</v>
      </c>
      <c r="C217" s="375"/>
      <c r="D217" s="230">
        <v>4191</v>
      </c>
      <c r="E217" s="165" t="s">
        <v>95</v>
      </c>
      <c r="F217" s="178">
        <v>4060</v>
      </c>
      <c r="G217" s="178">
        <v>4060</v>
      </c>
      <c r="H217" s="178">
        <v>4060</v>
      </c>
      <c r="I217" s="178">
        <v>4060</v>
      </c>
      <c r="J217" s="178">
        <v>4060</v>
      </c>
      <c r="K217" s="178">
        <v>4100</v>
      </c>
      <c r="L217" s="178">
        <v>4100</v>
      </c>
      <c r="M217" s="178">
        <v>4100</v>
      </c>
      <c r="N217" s="178">
        <v>4100</v>
      </c>
      <c r="O217" s="178">
        <v>4100</v>
      </c>
      <c r="P217" s="178">
        <v>4191</v>
      </c>
      <c r="Q217" s="178">
        <v>4191</v>
      </c>
      <c r="R217" s="178">
        <v>4191</v>
      </c>
      <c r="S217" s="178">
        <v>4191</v>
      </c>
      <c r="T217" s="223">
        <v>4191</v>
      </c>
    </row>
    <row r="218" spans="1:23" ht="24.75" customHeight="1" thickBot="1" x14ac:dyDescent="0.35">
      <c r="A218" s="374"/>
      <c r="B218" s="375"/>
      <c r="C218" s="375"/>
      <c r="D218" s="231">
        <v>87.275999999999996</v>
      </c>
      <c r="E218" s="165" t="s">
        <v>81</v>
      </c>
      <c r="F218" s="146">
        <v>82.32</v>
      </c>
      <c r="G218" s="146">
        <v>82.32</v>
      </c>
      <c r="H218" s="146">
        <v>82.32</v>
      </c>
      <c r="I218" s="146">
        <v>82.32</v>
      </c>
      <c r="J218" s="146">
        <v>82.32</v>
      </c>
      <c r="K218" s="146">
        <v>82.32</v>
      </c>
      <c r="L218" s="146">
        <v>82.32</v>
      </c>
      <c r="M218" s="146">
        <v>82.32</v>
      </c>
      <c r="N218" s="146">
        <v>82.32</v>
      </c>
      <c r="O218" s="146">
        <v>82.32</v>
      </c>
      <c r="P218" s="146">
        <v>82.32</v>
      </c>
      <c r="Q218" s="146">
        <v>82.32</v>
      </c>
      <c r="R218" s="146">
        <v>82.32</v>
      </c>
      <c r="S218" s="212">
        <f>R218+4.956</f>
        <v>87.275999999999996</v>
      </c>
      <c r="T218" s="212">
        <v>87.275999999999996</v>
      </c>
    </row>
    <row r="219" spans="1:23" ht="21.75" customHeight="1" thickBot="1" x14ac:dyDescent="0.35">
      <c r="A219" s="374"/>
      <c r="B219" s="375" t="s">
        <v>96</v>
      </c>
      <c r="C219" s="375"/>
      <c r="D219" s="231">
        <v>87.275999999999996</v>
      </c>
      <c r="E219" s="165" t="s">
        <v>88</v>
      </c>
      <c r="F219" s="146">
        <v>82.32</v>
      </c>
      <c r="G219" s="146">
        <v>82.32</v>
      </c>
      <c r="H219" s="146">
        <v>82.32</v>
      </c>
      <c r="I219" s="146">
        <v>82.32</v>
      </c>
      <c r="J219" s="146">
        <v>82.32</v>
      </c>
      <c r="K219" s="146">
        <v>82.32</v>
      </c>
      <c r="L219" s="146">
        <v>82.32</v>
      </c>
      <c r="M219" s="146">
        <v>82.32</v>
      </c>
      <c r="N219" s="146">
        <v>82.32</v>
      </c>
      <c r="O219" s="146">
        <v>82.32</v>
      </c>
      <c r="P219" s="146">
        <v>82.32</v>
      </c>
      <c r="Q219" s="146">
        <v>82.32</v>
      </c>
      <c r="R219" s="146">
        <v>82.32</v>
      </c>
      <c r="S219" s="212">
        <f>R219+4.956</f>
        <v>87.275999999999996</v>
      </c>
      <c r="T219" s="212">
        <v>87.275999999999996</v>
      </c>
    </row>
    <row r="220" spans="1:23" ht="30.6" thickBot="1" x14ac:dyDescent="0.35">
      <c r="A220" s="374"/>
      <c r="B220" s="375"/>
      <c r="C220" s="375"/>
      <c r="D220" s="166">
        <v>13201</v>
      </c>
      <c r="E220" s="165" t="s">
        <v>97</v>
      </c>
      <c r="F220" s="58">
        <v>12278</v>
      </c>
      <c r="G220" s="58">
        <v>12278</v>
      </c>
      <c r="H220" s="58">
        <v>12278</v>
      </c>
      <c r="I220" s="58">
        <v>12278</v>
      </c>
      <c r="J220" s="58">
        <v>12278</v>
      </c>
      <c r="K220" s="178">
        <v>12739</v>
      </c>
      <c r="L220" s="178">
        <v>12739</v>
      </c>
      <c r="M220" s="178">
        <v>12739</v>
      </c>
      <c r="N220" s="178">
        <v>12739</v>
      </c>
      <c r="O220" s="178">
        <v>12739</v>
      </c>
      <c r="P220" s="178">
        <v>13201</v>
      </c>
      <c r="Q220" s="178">
        <v>13201</v>
      </c>
      <c r="R220" s="178">
        <v>13201</v>
      </c>
      <c r="S220" s="178">
        <v>13201</v>
      </c>
      <c r="T220" s="178">
        <v>13201</v>
      </c>
      <c r="V220" s="2"/>
      <c r="W220" s="2"/>
    </row>
    <row r="221" spans="1:23" ht="29.25" customHeight="1" thickBot="1" x14ac:dyDescent="0.35">
      <c r="A221" s="374"/>
      <c r="B221" s="375" t="s">
        <v>98</v>
      </c>
      <c r="C221" s="375"/>
      <c r="D221" s="231">
        <v>87.275999999999996</v>
      </c>
      <c r="E221" s="165" t="s">
        <v>81</v>
      </c>
      <c r="F221" s="146">
        <v>82.32</v>
      </c>
      <c r="G221" s="146">
        <v>82.32</v>
      </c>
      <c r="H221" s="146">
        <v>82.32</v>
      </c>
      <c r="I221" s="146">
        <v>82.32</v>
      </c>
      <c r="J221" s="146">
        <v>82.32</v>
      </c>
      <c r="K221" s="146">
        <v>82.32</v>
      </c>
      <c r="L221" s="146">
        <v>82.32</v>
      </c>
      <c r="M221" s="146">
        <v>82.32</v>
      </c>
      <c r="N221" s="146">
        <v>82.32</v>
      </c>
      <c r="O221" s="146">
        <v>82.32</v>
      </c>
      <c r="P221" s="146">
        <v>82.32</v>
      </c>
      <c r="Q221" s="146">
        <v>82.32</v>
      </c>
      <c r="R221" s="146">
        <v>82.32</v>
      </c>
      <c r="S221" s="212">
        <v>87.275999999999996</v>
      </c>
      <c r="T221" s="212">
        <v>87.275999999999996</v>
      </c>
    </row>
    <row r="222" spans="1:23" ht="30.6" thickBot="1" x14ac:dyDescent="0.35">
      <c r="A222" s="374"/>
      <c r="B222" s="375"/>
      <c r="C222" s="375"/>
      <c r="D222" s="166">
        <v>13201</v>
      </c>
      <c r="E222" s="165" t="s">
        <v>97</v>
      </c>
      <c r="F222" s="58">
        <v>12278</v>
      </c>
      <c r="G222" s="58">
        <v>12278</v>
      </c>
      <c r="H222" s="58">
        <v>12278</v>
      </c>
      <c r="I222" s="58">
        <v>12278</v>
      </c>
      <c r="J222" s="58">
        <v>12278</v>
      </c>
      <c r="K222" s="178">
        <v>12739</v>
      </c>
      <c r="L222" s="178">
        <v>12739</v>
      </c>
      <c r="M222" s="178">
        <v>12739</v>
      </c>
      <c r="N222" s="178">
        <v>12739</v>
      </c>
      <c r="O222" s="178">
        <v>12739</v>
      </c>
      <c r="P222" s="178">
        <v>13201</v>
      </c>
      <c r="Q222" s="178">
        <v>13201</v>
      </c>
      <c r="R222" s="178">
        <v>13201</v>
      </c>
      <c r="S222" s="178">
        <v>13201</v>
      </c>
      <c r="T222" s="178">
        <v>13201</v>
      </c>
    </row>
    <row r="223" spans="1:23" ht="15" thickBot="1" x14ac:dyDescent="0.35">
      <c r="A223" s="374"/>
      <c r="B223" s="375" t="s">
        <v>99</v>
      </c>
      <c r="C223" s="375"/>
      <c r="D223" s="177">
        <v>1223</v>
      </c>
      <c r="E223" s="165" t="s">
        <v>95</v>
      </c>
      <c r="F223" s="178">
        <f>1065+13</f>
        <v>1078</v>
      </c>
      <c r="G223" s="178">
        <f t="shared" ref="G223:I223" si="1">1065+13</f>
        <v>1078</v>
      </c>
      <c r="H223" s="178">
        <f t="shared" si="1"/>
        <v>1078</v>
      </c>
      <c r="I223" s="178">
        <f t="shared" si="1"/>
        <v>1078</v>
      </c>
      <c r="J223" s="178">
        <v>1078</v>
      </c>
      <c r="K223" s="178">
        <f>J223+14</f>
        <v>1092</v>
      </c>
      <c r="L223" s="178">
        <f t="shared" ref="L223:M223" si="2">K223+14</f>
        <v>1106</v>
      </c>
      <c r="M223" s="178">
        <f t="shared" si="2"/>
        <v>1120</v>
      </c>
      <c r="N223" s="178">
        <f>M223+14</f>
        <v>1134</v>
      </c>
      <c r="O223" s="137">
        <v>1134</v>
      </c>
      <c r="P223" s="178">
        <f>O223+20</f>
        <v>1154</v>
      </c>
      <c r="Q223" s="178">
        <f t="shared" ref="Q223:R223" si="3">P223+20</f>
        <v>1174</v>
      </c>
      <c r="R223" s="178">
        <f t="shared" si="3"/>
        <v>1194</v>
      </c>
      <c r="S223" s="178">
        <v>1223</v>
      </c>
      <c r="T223" s="224">
        <v>1223</v>
      </c>
    </row>
    <row r="224" spans="1:23" ht="15" thickBot="1" x14ac:dyDescent="0.35">
      <c r="A224" s="374"/>
      <c r="B224" s="375"/>
      <c r="C224" s="375"/>
      <c r="D224" s="232">
        <v>58.981999999999999</v>
      </c>
      <c r="E224" s="165" t="s">
        <v>88</v>
      </c>
      <c r="F224" s="178">
        <v>53.872</v>
      </c>
      <c r="G224" s="178">
        <v>53.872</v>
      </c>
      <c r="H224" s="178">
        <v>53.872</v>
      </c>
      <c r="I224" s="178">
        <v>53.872</v>
      </c>
      <c r="J224" s="178">
        <v>53.872</v>
      </c>
      <c r="K224" s="178">
        <v>53.872</v>
      </c>
      <c r="L224" s="178">
        <v>53.872</v>
      </c>
      <c r="M224" s="178">
        <v>53.872</v>
      </c>
      <c r="N224" s="178">
        <v>53.872</v>
      </c>
      <c r="O224" s="178">
        <v>53.872</v>
      </c>
      <c r="P224" s="178">
        <v>53.872</v>
      </c>
      <c r="Q224" s="178">
        <v>53.872</v>
      </c>
      <c r="R224" s="178">
        <v>53.872</v>
      </c>
      <c r="S224" s="141">
        <v>58.981999999999999</v>
      </c>
      <c r="T224" s="141">
        <v>58.981999999999999</v>
      </c>
    </row>
    <row r="225" spans="1:22" ht="15" thickBot="1" x14ac:dyDescent="0.35">
      <c r="A225" s="374"/>
      <c r="B225" s="485" t="s">
        <v>100</v>
      </c>
      <c r="C225" s="486"/>
      <c r="D225" s="177">
        <v>12935</v>
      </c>
      <c r="E225" s="165" t="s">
        <v>38</v>
      </c>
      <c r="F225" s="179">
        <v>2368</v>
      </c>
      <c r="G225" s="179">
        <v>3368</v>
      </c>
      <c r="H225" s="179">
        <v>4368</v>
      </c>
      <c r="I225" s="179">
        <v>5558</v>
      </c>
      <c r="J225" s="179">
        <v>5568</v>
      </c>
      <c r="K225" s="178">
        <v>6568</v>
      </c>
      <c r="L225" s="178">
        <v>7000</v>
      </c>
      <c r="M225" s="178">
        <v>7500</v>
      </c>
      <c r="N225" s="178">
        <v>7880</v>
      </c>
      <c r="O225" s="178">
        <v>7880</v>
      </c>
      <c r="P225" s="178">
        <v>8500</v>
      </c>
      <c r="Q225" s="178">
        <v>9000</v>
      </c>
      <c r="R225" s="178">
        <v>10000</v>
      </c>
      <c r="S225" s="178">
        <v>11500</v>
      </c>
      <c r="T225" s="178">
        <v>12935</v>
      </c>
    </row>
    <row r="226" spans="1:22" ht="32.25" customHeight="1" thickBot="1" x14ac:dyDescent="0.35">
      <c r="A226" s="374"/>
      <c r="B226" s="487"/>
      <c r="C226" s="488"/>
      <c r="D226" s="166">
        <v>13335</v>
      </c>
      <c r="E226" s="165" t="s">
        <v>38</v>
      </c>
      <c r="F226" s="123">
        <v>12925</v>
      </c>
      <c r="G226" s="123">
        <v>12925</v>
      </c>
      <c r="H226" s="123">
        <v>12925</v>
      </c>
      <c r="I226" s="123">
        <v>12925</v>
      </c>
      <c r="J226" s="123">
        <v>12925</v>
      </c>
      <c r="K226" s="178">
        <v>13410</v>
      </c>
      <c r="L226" s="178">
        <v>13410</v>
      </c>
      <c r="M226" s="178">
        <v>13410</v>
      </c>
      <c r="N226" s="178">
        <v>13410</v>
      </c>
      <c r="O226" s="178">
        <v>13410</v>
      </c>
      <c r="P226" s="178">
        <v>13335</v>
      </c>
      <c r="Q226" s="178">
        <v>13335</v>
      </c>
      <c r="R226" s="178">
        <v>13335</v>
      </c>
      <c r="S226" s="178">
        <v>13335</v>
      </c>
      <c r="T226" s="178">
        <v>13335</v>
      </c>
    </row>
    <row r="227" spans="1:22" ht="32.25" customHeight="1" thickBot="1" x14ac:dyDescent="0.35">
      <c r="A227" s="133">
        <v>3.2</v>
      </c>
      <c r="B227" s="479" t="s">
        <v>101</v>
      </c>
      <c r="C227" s="479"/>
      <c r="D227" s="479"/>
      <c r="E227" s="479"/>
      <c r="F227" s="479"/>
      <c r="G227" s="479"/>
      <c r="H227" s="479"/>
      <c r="I227" s="479"/>
      <c r="J227" s="479"/>
      <c r="K227" s="479"/>
      <c r="L227" s="479"/>
      <c r="M227" s="479"/>
      <c r="N227" s="479"/>
      <c r="O227" s="479"/>
      <c r="P227" s="479"/>
      <c r="Q227" s="479"/>
      <c r="R227" s="479"/>
      <c r="S227" s="479"/>
      <c r="T227" s="479"/>
    </row>
    <row r="228" spans="1:22" ht="24" customHeight="1" thickBot="1" x14ac:dyDescent="0.35">
      <c r="A228" s="374"/>
      <c r="B228" s="375" t="s">
        <v>162</v>
      </c>
      <c r="C228" s="91" t="s">
        <v>62</v>
      </c>
      <c r="D228" s="170">
        <v>0</v>
      </c>
      <c r="E228" s="168" t="s">
        <v>20</v>
      </c>
      <c r="F228" s="170">
        <v>0</v>
      </c>
      <c r="G228" s="170">
        <v>0</v>
      </c>
      <c r="H228" s="170">
        <v>0</v>
      </c>
      <c r="I228" s="170">
        <v>0</v>
      </c>
      <c r="J228" s="131">
        <v>0</v>
      </c>
      <c r="K228" s="170">
        <v>0</v>
      </c>
      <c r="L228" s="170">
        <v>0</v>
      </c>
      <c r="M228" s="170">
        <v>0</v>
      </c>
      <c r="N228" s="170">
        <v>0</v>
      </c>
      <c r="O228" s="131">
        <v>0</v>
      </c>
      <c r="P228" s="170">
        <v>0</v>
      </c>
      <c r="Q228" s="170">
        <v>0</v>
      </c>
      <c r="R228" s="170">
        <v>0</v>
      </c>
      <c r="S228" s="170">
        <v>0</v>
      </c>
      <c r="T228" s="131">
        <v>0</v>
      </c>
    </row>
    <row r="229" spans="1:22" ht="18.75" customHeight="1" thickBot="1" x14ac:dyDescent="0.35">
      <c r="A229" s="374"/>
      <c r="B229" s="375"/>
      <c r="C229" s="91" t="s">
        <v>21</v>
      </c>
      <c r="D229" s="170">
        <v>1</v>
      </c>
      <c r="E229" s="168" t="s">
        <v>20</v>
      </c>
      <c r="F229" s="170">
        <v>1</v>
      </c>
      <c r="G229" s="170">
        <v>1</v>
      </c>
      <c r="H229" s="170">
        <v>1</v>
      </c>
      <c r="I229" s="170">
        <v>1</v>
      </c>
      <c r="J229" s="170">
        <v>1</v>
      </c>
      <c r="K229" s="170">
        <v>1</v>
      </c>
      <c r="L229" s="170">
        <v>1</v>
      </c>
      <c r="M229" s="170">
        <v>1</v>
      </c>
      <c r="N229" s="170">
        <v>1</v>
      </c>
      <c r="O229" s="170">
        <v>1</v>
      </c>
      <c r="P229" s="170">
        <v>1</v>
      </c>
      <c r="Q229" s="170">
        <v>1</v>
      </c>
      <c r="R229" s="170">
        <v>1</v>
      </c>
      <c r="S229" s="170">
        <v>1</v>
      </c>
      <c r="T229" s="170">
        <v>1</v>
      </c>
      <c r="V229" s="14"/>
    </row>
    <row r="230" spans="1:22" ht="51.75" customHeight="1" thickBot="1" x14ac:dyDescent="0.35">
      <c r="A230" s="374"/>
      <c r="B230" s="375"/>
      <c r="C230" s="91" t="s">
        <v>22</v>
      </c>
      <c r="D230" s="170">
        <v>1</v>
      </c>
      <c r="E230" s="168" t="s">
        <v>20</v>
      </c>
      <c r="F230" s="170">
        <v>1</v>
      </c>
      <c r="G230" s="170">
        <v>1</v>
      </c>
      <c r="H230" s="170">
        <v>1</v>
      </c>
      <c r="I230" s="170">
        <v>1</v>
      </c>
      <c r="J230" s="170">
        <v>1</v>
      </c>
      <c r="K230" s="170">
        <v>1</v>
      </c>
      <c r="L230" s="170">
        <v>1</v>
      </c>
      <c r="M230" s="170">
        <v>1</v>
      </c>
      <c r="N230" s="170">
        <v>1</v>
      </c>
      <c r="O230" s="170">
        <v>1</v>
      </c>
      <c r="P230" s="170">
        <v>1</v>
      </c>
      <c r="Q230" s="170">
        <v>1</v>
      </c>
      <c r="R230" s="170">
        <v>1</v>
      </c>
      <c r="S230" s="170">
        <v>1</v>
      </c>
      <c r="T230" s="170">
        <v>1</v>
      </c>
    </row>
    <row r="231" spans="1:22" ht="15" thickBot="1" x14ac:dyDescent="0.35">
      <c r="A231" s="374"/>
      <c r="B231" s="430" t="s">
        <v>163</v>
      </c>
      <c r="C231" s="91" t="s">
        <v>62</v>
      </c>
      <c r="D231" s="170">
        <v>0</v>
      </c>
      <c r="E231" s="168" t="s">
        <v>20</v>
      </c>
      <c r="F231" s="170">
        <v>0</v>
      </c>
      <c r="G231" s="170">
        <v>0</v>
      </c>
      <c r="H231" s="170">
        <v>0</v>
      </c>
      <c r="I231" s="170">
        <v>0</v>
      </c>
      <c r="J231" s="131">
        <v>0</v>
      </c>
      <c r="K231" s="170">
        <v>0</v>
      </c>
      <c r="L231" s="170">
        <v>0</v>
      </c>
      <c r="M231" s="170">
        <v>0</v>
      </c>
      <c r="N231" s="170">
        <v>0</v>
      </c>
      <c r="O231" s="131">
        <v>0</v>
      </c>
      <c r="P231" s="170">
        <v>0</v>
      </c>
      <c r="Q231" s="170">
        <v>0</v>
      </c>
      <c r="R231" s="170">
        <v>0</v>
      </c>
      <c r="S231" s="170">
        <v>0</v>
      </c>
      <c r="T231" s="131">
        <v>0</v>
      </c>
    </row>
    <row r="232" spans="1:22" ht="15" thickBot="1" x14ac:dyDescent="0.35">
      <c r="A232" s="374"/>
      <c r="B232" s="430"/>
      <c r="C232" s="91" t="s">
        <v>21</v>
      </c>
      <c r="D232" s="170">
        <v>0</v>
      </c>
      <c r="E232" s="168" t="s">
        <v>20</v>
      </c>
      <c r="F232" s="170">
        <v>0</v>
      </c>
      <c r="G232" s="170">
        <v>0</v>
      </c>
      <c r="H232" s="170">
        <v>0</v>
      </c>
      <c r="I232" s="170">
        <v>0</v>
      </c>
      <c r="J232" s="131">
        <v>0</v>
      </c>
      <c r="K232" s="170">
        <v>0</v>
      </c>
      <c r="L232" s="170">
        <v>0</v>
      </c>
      <c r="M232" s="170">
        <v>0</v>
      </c>
      <c r="N232" s="170">
        <v>0</v>
      </c>
      <c r="O232" s="131">
        <v>0</v>
      </c>
      <c r="P232" s="170">
        <v>0</v>
      </c>
      <c r="Q232" s="170">
        <v>0</v>
      </c>
      <c r="R232" s="170">
        <v>0</v>
      </c>
      <c r="S232" s="170">
        <v>0</v>
      </c>
      <c r="T232" s="131">
        <v>0</v>
      </c>
    </row>
    <row r="233" spans="1:22" ht="15" thickBot="1" x14ac:dyDescent="0.35">
      <c r="A233" s="374"/>
      <c r="B233" s="430"/>
      <c r="C233" s="91" t="s">
        <v>22</v>
      </c>
      <c r="D233" s="170">
        <v>0</v>
      </c>
      <c r="E233" s="168" t="s">
        <v>20</v>
      </c>
      <c r="F233" s="170">
        <v>0</v>
      </c>
      <c r="G233" s="170">
        <v>0</v>
      </c>
      <c r="H233" s="170">
        <v>0</v>
      </c>
      <c r="I233" s="170">
        <v>0</v>
      </c>
      <c r="J233" s="131">
        <v>0</v>
      </c>
      <c r="K233" s="170">
        <v>0</v>
      </c>
      <c r="L233" s="170">
        <v>0</v>
      </c>
      <c r="M233" s="170">
        <v>0</v>
      </c>
      <c r="N233" s="170">
        <v>0</v>
      </c>
      <c r="O233" s="131">
        <v>0</v>
      </c>
      <c r="P233" s="170">
        <v>0</v>
      </c>
      <c r="Q233" s="170">
        <v>0</v>
      </c>
      <c r="R233" s="170">
        <v>0</v>
      </c>
      <c r="S233" s="170">
        <v>0</v>
      </c>
      <c r="T233" s="131">
        <v>0</v>
      </c>
    </row>
    <row r="234" spans="1:22" ht="15" thickBot="1" x14ac:dyDescent="0.35">
      <c r="A234" s="374"/>
      <c r="B234" s="375" t="s">
        <v>102</v>
      </c>
      <c r="C234" s="387" t="s">
        <v>62</v>
      </c>
      <c r="D234" s="427">
        <v>0</v>
      </c>
      <c r="E234" s="378" t="s">
        <v>20</v>
      </c>
      <c r="F234" s="427">
        <v>0</v>
      </c>
      <c r="G234" s="427">
        <v>0</v>
      </c>
      <c r="H234" s="427">
        <v>0</v>
      </c>
      <c r="I234" s="427">
        <v>0</v>
      </c>
      <c r="J234" s="493">
        <v>0</v>
      </c>
      <c r="K234" s="427">
        <v>0</v>
      </c>
      <c r="L234" s="427">
        <v>0</v>
      </c>
      <c r="M234" s="427">
        <v>0</v>
      </c>
      <c r="N234" s="427">
        <v>0</v>
      </c>
      <c r="O234" s="493">
        <v>0</v>
      </c>
      <c r="P234" s="427">
        <v>0</v>
      </c>
      <c r="Q234" s="427">
        <v>0</v>
      </c>
      <c r="R234" s="427">
        <v>0</v>
      </c>
      <c r="S234" s="427">
        <v>0</v>
      </c>
      <c r="T234" s="427">
        <v>0</v>
      </c>
    </row>
    <row r="235" spans="1:22" ht="15" thickBot="1" x14ac:dyDescent="0.35">
      <c r="A235" s="374"/>
      <c r="B235" s="375"/>
      <c r="C235" s="387"/>
      <c r="D235" s="427"/>
      <c r="E235" s="378"/>
      <c r="F235" s="427"/>
      <c r="G235" s="427"/>
      <c r="H235" s="427"/>
      <c r="I235" s="427"/>
      <c r="J235" s="493"/>
      <c r="K235" s="427"/>
      <c r="L235" s="427"/>
      <c r="M235" s="427"/>
      <c r="N235" s="427"/>
      <c r="O235" s="493"/>
      <c r="P235" s="427"/>
      <c r="Q235" s="427"/>
      <c r="R235" s="427"/>
      <c r="S235" s="427"/>
      <c r="T235" s="427"/>
    </row>
    <row r="236" spans="1:22" ht="15" thickBot="1" x14ac:dyDescent="0.35">
      <c r="A236" s="374"/>
      <c r="B236" s="375"/>
      <c r="C236" s="387" t="s">
        <v>21</v>
      </c>
      <c r="D236" s="427">
        <v>2</v>
      </c>
      <c r="E236" s="378" t="s">
        <v>20</v>
      </c>
      <c r="F236" s="427">
        <v>2</v>
      </c>
      <c r="G236" s="427">
        <v>2</v>
      </c>
      <c r="H236" s="427">
        <v>2</v>
      </c>
      <c r="I236" s="427">
        <v>2</v>
      </c>
      <c r="J236" s="427">
        <v>2</v>
      </c>
      <c r="K236" s="427">
        <v>2</v>
      </c>
      <c r="L236" s="427">
        <v>2</v>
      </c>
      <c r="M236" s="427">
        <v>2</v>
      </c>
      <c r="N236" s="427">
        <v>2</v>
      </c>
      <c r="O236" s="427">
        <v>2</v>
      </c>
      <c r="P236" s="427">
        <v>2</v>
      </c>
      <c r="Q236" s="427">
        <v>2</v>
      </c>
      <c r="R236" s="427">
        <v>2</v>
      </c>
      <c r="S236" s="427">
        <v>2</v>
      </c>
      <c r="T236" s="427">
        <v>2</v>
      </c>
    </row>
    <row r="237" spans="1:22" ht="15" thickBot="1" x14ac:dyDescent="0.35">
      <c r="A237" s="374"/>
      <c r="B237" s="375"/>
      <c r="C237" s="387"/>
      <c r="D237" s="427"/>
      <c r="E237" s="378"/>
      <c r="F237" s="427"/>
      <c r="G237" s="427"/>
      <c r="H237" s="427"/>
      <c r="I237" s="427"/>
      <c r="J237" s="427"/>
      <c r="K237" s="427"/>
      <c r="L237" s="427"/>
      <c r="M237" s="427"/>
      <c r="N237" s="427"/>
      <c r="O237" s="427"/>
      <c r="P237" s="427"/>
      <c r="Q237" s="427"/>
      <c r="R237" s="427"/>
      <c r="S237" s="427"/>
      <c r="T237" s="427"/>
    </row>
    <row r="238" spans="1:22" ht="15" thickBot="1" x14ac:dyDescent="0.35">
      <c r="A238" s="374"/>
      <c r="B238" s="375"/>
      <c r="C238" s="387" t="s">
        <v>22</v>
      </c>
      <c r="D238" s="427">
        <v>2</v>
      </c>
      <c r="E238" s="378" t="s">
        <v>20</v>
      </c>
      <c r="F238" s="427">
        <v>2</v>
      </c>
      <c r="G238" s="427">
        <v>2</v>
      </c>
      <c r="H238" s="427">
        <v>2</v>
      </c>
      <c r="I238" s="427">
        <v>2</v>
      </c>
      <c r="J238" s="427">
        <v>2</v>
      </c>
      <c r="K238" s="427">
        <v>2</v>
      </c>
      <c r="L238" s="427">
        <v>2</v>
      </c>
      <c r="M238" s="427">
        <v>2</v>
      </c>
      <c r="N238" s="427">
        <v>2</v>
      </c>
      <c r="O238" s="427">
        <v>2</v>
      </c>
      <c r="P238" s="427">
        <v>2</v>
      </c>
      <c r="Q238" s="427">
        <v>2</v>
      </c>
      <c r="R238" s="427">
        <v>2</v>
      </c>
      <c r="S238" s="427">
        <v>2</v>
      </c>
      <c r="T238" s="427">
        <v>2</v>
      </c>
    </row>
    <row r="239" spans="1:22" ht="15" thickBot="1" x14ac:dyDescent="0.35">
      <c r="A239" s="374"/>
      <c r="B239" s="375"/>
      <c r="C239" s="387"/>
      <c r="D239" s="427"/>
      <c r="E239" s="378"/>
      <c r="F239" s="427"/>
      <c r="G239" s="427"/>
      <c r="H239" s="427"/>
      <c r="I239" s="427"/>
      <c r="J239" s="427"/>
      <c r="K239" s="427"/>
      <c r="L239" s="427"/>
      <c r="M239" s="427"/>
      <c r="N239" s="427"/>
      <c r="O239" s="427"/>
      <c r="P239" s="427"/>
      <c r="Q239" s="427"/>
      <c r="R239" s="427"/>
      <c r="S239" s="427"/>
      <c r="T239" s="427"/>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8">
    <mergeCell ref="A3:I3"/>
    <mergeCell ref="A8:K8"/>
    <mergeCell ref="B227:T227"/>
    <mergeCell ref="K208:K209"/>
    <mergeCell ref="L208:L209"/>
    <mergeCell ref="M208:M209"/>
    <mergeCell ref="T201:T202"/>
    <mergeCell ref="B203:T203"/>
    <mergeCell ref="P197:P198"/>
    <mergeCell ref="Q197:Q198"/>
    <mergeCell ref="R197:R198"/>
    <mergeCell ref="S197:S198"/>
    <mergeCell ref="T197:T198"/>
    <mergeCell ref="B199:C200"/>
    <mergeCell ref="C238:C239"/>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D238:D239"/>
    <mergeCell ref="E238:E239"/>
    <mergeCell ref="F238:F239"/>
    <mergeCell ref="J236:J237"/>
    <mergeCell ref="K236:K237"/>
    <mergeCell ref="L236:L237"/>
    <mergeCell ref="M236:M237"/>
    <mergeCell ref="N236:N237"/>
    <mergeCell ref="O236:O237"/>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S238:S239"/>
    <mergeCell ref="T238:T239"/>
    <mergeCell ref="A228:A239"/>
    <mergeCell ref="B228:B230"/>
    <mergeCell ref="B231:B233"/>
    <mergeCell ref="B234:B239"/>
    <mergeCell ref="C234:C235"/>
    <mergeCell ref="D234:D235"/>
    <mergeCell ref="E234:E235"/>
    <mergeCell ref="F234:F235"/>
    <mergeCell ref="B216:T216"/>
    <mergeCell ref="A217:A226"/>
    <mergeCell ref="B217:C218"/>
    <mergeCell ref="B219:C220"/>
    <mergeCell ref="B221:C222"/>
    <mergeCell ref="B223:C224"/>
    <mergeCell ref="B225:C226"/>
    <mergeCell ref="T208:T209"/>
    <mergeCell ref="A213:A214"/>
    <mergeCell ref="B213:B214"/>
    <mergeCell ref="C213:C214"/>
    <mergeCell ref="E213:E214"/>
    <mergeCell ref="F213:J213"/>
    <mergeCell ref="K213:O213"/>
    <mergeCell ref="P213:T213"/>
    <mergeCell ref="N208:N209"/>
    <mergeCell ref="O208:O209"/>
    <mergeCell ref="P208:P209"/>
    <mergeCell ref="Q208:Q209"/>
    <mergeCell ref="R208:R209"/>
    <mergeCell ref="S208:S209"/>
    <mergeCell ref="H208:H209"/>
    <mergeCell ref="I208:I209"/>
    <mergeCell ref="J208:J209"/>
    <mergeCell ref="A204:A209"/>
    <mergeCell ref="B204:C205"/>
    <mergeCell ref="B206:C207"/>
    <mergeCell ref="B208:C209"/>
    <mergeCell ref="D208:D209"/>
    <mergeCell ref="F208:F209"/>
    <mergeCell ref="G208:G209"/>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C202"/>
    <mergeCell ref="D201:D202"/>
    <mergeCell ref="E201:E202"/>
    <mergeCell ref="F201:F202"/>
    <mergeCell ref="G201:G202"/>
    <mergeCell ref="L193:L194"/>
    <mergeCell ref="M193:M194"/>
    <mergeCell ref="J197:J198"/>
    <mergeCell ref="K197:K198"/>
    <mergeCell ref="L197:L198"/>
    <mergeCell ref="M197:M198"/>
    <mergeCell ref="N197:N198"/>
    <mergeCell ref="O197:O198"/>
    <mergeCell ref="R195:R196"/>
    <mergeCell ref="S195:S196"/>
    <mergeCell ref="T195:T196"/>
    <mergeCell ref="C197:C198"/>
    <mergeCell ref="D197:D198"/>
    <mergeCell ref="F197:F198"/>
    <mergeCell ref="G197:G198"/>
    <mergeCell ref="H197:H198"/>
    <mergeCell ref="I197:I198"/>
    <mergeCell ref="L195:L196"/>
    <mergeCell ref="M195:M196"/>
    <mergeCell ref="N195:N196"/>
    <mergeCell ref="O195:O196"/>
    <mergeCell ref="P195:P196"/>
    <mergeCell ref="Q195:Q196"/>
    <mergeCell ref="E193:E194"/>
    <mergeCell ref="E195:E196"/>
    <mergeCell ref="E197:E198"/>
    <mergeCell ref="S191:S192"/>
    <mergeCell ref="T191:T192"/>
    <mergeCell ref="I191:I192"/>
    <mergeCell ref="J191:J192"/>
    <mergeCell ref="K191:K192"/>
    <mergeCell ref="L191:L192"/>
    <mergeCell ref="M191:M192"/>
    <mergeCell ref="N191:N192"/>
    <mergeCell ref="B191:C192"/>
    <mergeCell ref="D191:D192"/>
    <mergeCell ref="F191:F192"/>
    <mergeCell ref="G191:G192"/>
    <mergeCell ref="H191:H192"/>
    <mergeCell ref="T193:T194"/>
    <mergeCell ref="C195:C196"/>
    <mergeCell ref="D195:D196"/>
    <mergeCell ref="F195:F196"/>
    <mergeCell ref="G195:G196"/>
    <mergeCell ref="H195:H196"/>
    <mergeCell ref="I195:I196"/>
    <mergeCell ref="J195:J196"/>
    <mergeCell ref="K195:K196"/>
    <mergeCell ref="N193:N194"/>
    <mergeCell ref="O193:O194"/>
    <mergeCell ref="P193:P194"/>
    <mergeCell ref="Q193:Q194"/>
    <mergeCell ref="R193:R194"/>
    <mergeCell ref="S193:S194"/>
    <mergeCell ref="H193:H194"/>
    <mergeCell ref="I193:I194"/>
    <mergeCell ref="J193:J194"/>
    <mergeCell ref="K193:K194"/>
    <mergeCell ref="K181:K182"/>
    <mergeCell ref="L181:L182"/>
    <mergeCell ref="P187:P188"/>
    <mergeCell ref="Q187:Q188"/>
    <mergeCell ref="R187:R188"/>
    <mergeCell ref="S187:S188"/>
    <mergeCell ref="T187:T188"/>
    <mergeCell ref="B189:C190"/>
    <mergeCell ref="J187:J188"/>
    <mergeCell ref="K187:K188"/>
    <mergeCell ref="L187:L188"/>
    <mergeCell ref="M187:M188"/>
    <mergeCell ref="N187:N188"/>
    <mergeCell ref="O187:O188"/>
    <mergeCell ref="B186:T186"/>
    <mergeCell ref="A187:A202"/>
    <mergeCell ref="B187:C188"/>
    <mergeCell ref="D187:D188"/>
    <mergeCell ref="E187:E188"/>
    <mergeCell ref="F187:F188"/>
    <mergeCell ref="G187:G188"/>
    <mergeCell ref="H187:H188"/>
    <mergeCell ref="I187:I188"/>
    <mergeCell ref="B193:B198"/>
    <mergeCell ref="C193:C194"/>
    <mergeCell ref="D193:D194"/>
    <mergeCell ref="F193:F194"/>
    <mergeCell ref="G193:G194"/>
    <mergeCell ref="O191:O192"/>
    <mergeCell ref="P191:P192"/>
    <mergeCell ref="Q191:Q192"/>
    <mergeCell ref="R191:R192"/>
    <mergeCell ref="S178:S179"/>
    <mergeCell ref="T178:T179"/>
    <mergeCell ref="B180:T180"/>
    <mergeCell ref="J178:J179"/>
    <mergeCell ref="K178:K179"/>
    <mergeCell ref="L178:L179"/>
    <mergeCell ref="M178:M179"/>
    <mergeCell ref="N178:N179"/>
    <mergeCell ref="O178:O179"/>
    <mergeCell ref="P183:P184"/>
    <mergeCell ref="Q183:Q184"/>
    <mergeCell ref="R183:R184"/>
    <mergeCell ref="S183:S184"/>
    <mergeCell ref="T183:T184"/>
    <mergeCell ref="B185:T185"/>
    <mergeCell ref="J183:J184"/>
    <mergeCell ref="K183:K184"/>
    <mergeCell ref="L183:L184"/>
    <mergeCell ref="M183:M184"/>
    <mergeCell ref="N183:N184"/>
    <mergeCell ref="O183:O184"/>
    <mergeCell ref="S181:S182"/>
    <mergeCell ref="T181:T182"/>
    <mergeCell ref="B183:C184"/>
    <mergeCell ref="D183:D184"/>
    <mergeCell ref="E183:E184"/>
    <mergeCell ref="F183:F184"/>
    <mergeCell ref="G183:G184"/>
    <mergeCell ref="H183:H184"/>
    <mergeCell ref="I183:I184"/>
    <mergeCell ref="M181:M182"/>
    <mergeCell ref="N181:N182"/>
    <mergeCell ref="F178:F179"/>
    <mergeCell ref="G178:G179"/>
    <mergeCell ref="H178:H179"/>
    <mergeCell ref="I178:I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A181:A184"/>
    <mergeCell ref="B181:C182"/>
    <mergeCell ref="D181:D182"/>
    <mergeCell ref="E181:E182"/>
    <mergeCell ref="F181:F182"/>
    <mergeCell ref="P178:P179"/>
    <mergeCell ref="Q178:Q179"/>
    <mergeCell ref="R178:R179"/>
    <mergeCell ref="O181:O182"/>
    <mergeCell ref="P181:P182"/>
    <mergeCell ref="Q181:Q182"/>
    <mergeCell ref="R181:R182"/>
    <mergeCell ref="G181:G182"/>
    <mergeCell ref="H181:H182"/>
    <mergeCell ref="I181:I182"/>
    <mergeCell ref="J181:J182"/>
    <mergeCell ref="C176:C177"/>
    <mergeCell ref="D176:D177"/>
    <mergeCell ref="E176:E177"/>
    <mergeCell ref="F176:F177"/>
    <mergeCell ref="J174:J175"/>
    <mergeCell ref="K174:K175"/>
    <mergeCell ref="L174:L175"/>
    <mergeCell ref="M174:M175"/>
    <mergeCell ref="N174:N175"/>
    <mergeCell ref="O174:O175"/>
    <mergeCell ref="T172:T173"/>
    <mergeCell ref="B174:B179"/>
    <mergeCell ref="C174:C175"/>
    <mergeCell ref="D174:D175"/>
    <mergeCell ref="E174:E175"/>
    <mergeCell ref="F174:F175"/>
    <mergeCell ref="G174:G175"/>
    <mergeCell ref="H174:H175"/>
    <mergeCell ref="I174:I175"/>
    <mergeCell ref="N172:N173"/>
    <mergeCell ref="O172:O173"/>
    <mergeCell ref="P172:P173"/>
    <mergeCell ref="Q172:Q173"/>
    <mergeCell ref="R172:R173"/>
    <mergeCell ref="S172:S173"/>
    <mergeCell ref="H172:H173"/>
    <mergeCell ref="I172:I173"/>
    <mergeCell ref="S176:S177"/>
    <mergeCell ref="T176:T177"/>
    <mergeCell ref="C178:C179"/>
    <mergeCell ref="D178:D179"/>
    <mergeCell ref="E178:E179"/>
    <mergeCell ref="S170:S171"/>
    <mergeCell ref="T170:T171"/>
    <mergeCell ref="I170:I171"/>
    <mergeCell ref="J170:J171"/>
    <mergeCell ref="K170:K171"/>
    <mergeCell ref="L170:L171"/>
    <mergeCell ref="M170:M171"/>
    <mergeCell ref="N170:N171"/>
    <mergeCell ref="E170:E171"/>
    <mergeCell ref="F170:F171"/>
    <mergeCell ref="G170:G171"/>
    <mergeCell ref="H170:H171"/>
    <mergeCell ref="P174:P175"/>
    <mergeCell ref="Q174:Q175"/>
    <mergeCell ref="R174:R175"/>
    <mergeCell ref="S174:S175"/>
    <mergeCell ref="T174:T175"/>
    <mergeCell ref="J172:J173"/>
    <mergeCell ref="K172:K173"/>
    <mergeCell ref="L172:L173"/>
    <mergeCell ref="M172:M173"/>
    <mergeCell ref="B168:B173"/>
    <mergeCell ref="C168:C169"/>
    <mergeCell ref="D168:D169"/>
    <mergeCell ref="E168:E169"/>
    <mergeCell ref="C172:C173"/>
    <mergeCell ref="D172:D173"/>
    <mergeCell ref="E172:E173"/>
    <mergeCell ref="F172:F173"/>
    <mergeCell ref="G172:G173"/>
    <mergeCell ref="O170:O171"/>
    <mergeCell ref="P170:P171"/>
    <mergeCell ref="Q170:Q171"/>
    <mergeCell ref="R170:R171"/>
    <mergeCell ref="D166:D167"/>
    <mergeCell ref="E166:E167"/>
    <mergeCell ref="F166:F167"/>
    <mergeCell ref="G166:G167"/>
    <mergeCell ref="H166:H167"/>
    <mergeCell ref="I166:I167"/>
    <mergeCell ref="N164:N165"/>
    <mergeCell ref="O164:O165"/>
    <mergeCell ref="P164:P165"/>
    <mergeCell ref="Q164:Q165"/>
    <mergeCell ref="R164:R165"/>
    <mergeCell ref="G164:G165"/>
    <mergeCell ref="H164:H165"/>
    <mergeCell ref="L168:L169"/>
    <mergeCell ref="M168:M169"/>
    <mergeCell ref="N168:N169"/>
    <mergeCell ref="O168:O169"/>
    <mergeCell ref="P168:P169"/>
    <mergeCell ref="Q168:Q169"/>
    <mergeCell ref="F168:F169"/>
    <mergeCell ref="G168:G169"/>
    <mergeCell ref="H168:H169"/>
    <mergeCell ref="I168:I169"/>
    <mergeCell ref="J168:J169"/>
    <mergeCell ref="K168:K169"/>
    <mergeCell ref="R168:R169"/>
    <mergeCell ref="S168:S169"/>
    <mergeCell ref="T168:T169"/>
    <mergeCell ref="C170:C171"/>
    <mergeCell ref="D170:D171"/>
    <mergeCell ref="R162:R163"/>
    <mergeCell ref="S162:S163"/>
    <mergeCell ref="T162:T163"/>
    <mergeCell ref="C164:C165"/>
    <mergeCell ref="D164:D165"/>
    <mergeCell ref="E164:E165"/>
    <mergeCell ref="F164:F165"/>
    <mergeCell ref="J162:J163"/>
    <mergeCell ref="K162:K163"/>
    <mergeCell ref="L162:L163"/>
    <mergeCell ref="M162:M163"/>
    <mergeCell ref="N162:N163"/>
    <mergeCell ref="O162:O163"/>
    <mergeCell ref="P166:P167"/>
    <mergeCell ref="Q166:Q167"/>
    <mergeCell ref="R166:R167"/>
    <mergeCell ref="S166:S167"/>
    <mergeCell ref="T166:T167"/>
    <mergeCell ref="J166:J167"/>
    <mergeCell ref="K166:K167"/>
    <mergeCell ref="L166:L167"/>
    <mergeCell ref="M166:M167"/>
    <mergeCell ref="N166:N167"/>
    <mergeCell ref="O166:O167"/>
    <mergeCell ref="S164:S165"/>
    <mergeCell ref="T164:T165"/>
    <mergeCell ref="C166:C167"/>
    <mergeCell ref="M164:M165"/>
    <mergeCell ref="T160:T161"/>
    <mergeCell ref="B162:B167"/>
    <mergeCell ref="C162:C163"/>
    <mergeCell ref="D162:D163"/>
    <mergeCell ref="E162:E163"/>
    <mergeCell ref="F162:F163"/>
    <mergeCell ref="G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C160:C161"/>
    <mergeCell ref="D160:D161"/>
    <mergeCell ref="E160:E161"/>
    <mergeCell ref="F160:F161"/>
    <mergeCell ref="G160:G161"/>
    <mergeCell ref="I164:I165"/>
    <mergeCell ref="J164:J165"/>
    <mergeCell ref="K164:K165"/>
    <mergeCell ref="L164:L165"/>
    <mergeCell ref="P162:P163"/>
    <mergeCell ref="Q162:Q163"/>
    <mergeCell ref="I158:I159"/>
    <mergeCell ref="J158:J159"/>
    <mergeCell ref="K158:K159"/>
    <mergeCell ref="L158:L159"/>
    <mergeCell ref="M158:M159"/>
    <mergeCell ref="N158:N159"/>
    <mergeCell ref="R156:R157"/>
    <mergeCell ref="S156:S157"/>
    <mergeCell ref="T156:T157"/>
    <mergeCell ref="C158:C159"/>
    <mergeCell ref="D158:D159"/>
    <mergeCell ref="E158:E159"/>
    <mergeCell ref="F158:F159"/>
    <mergeCell ref="G158:G159"/>
    <mergeCell ref="H158:H159"/>
    <mergeCell ref="L156:L157"/>
    <mergeCell ref="M156:M157"/>
    <mergeCell ref="N156:N157"/>
    <mergeCell ref="O156:O157"/>
    <mergeCell ref="P156:P157"/>
    <mergeCell ref="Q156:Q157"/>
    <mergeCell ref="F156:F157"/>
    <mergeCell ref="G156:G157"/>
    <mergeCell ref="H156:H157"/>
    <mergeCell ref="I156:I157"/>
    <mergeCell ref="J156:J157"/>
    <mergeCell ref="B156:B161"/>
    <mergeCell ref="C156:C157"/>
    <mergeCell ref="D156:D157"/>
    <mergeCell ref="E156:E157"/>
    <mergeCell ref="J154:J155"/>
    <mergeCell ref="K154:K155"/>
    <mergeCell ref="L154:L155"/>
    <mergeCell ref="M154:M155"/>
    <mergeCell ref="N154:N155"/>
    <mergeCell ref="O154:O155"/>
    <mergeCell ref="S152:S153"/>
    <mergeCell ref="T152:T153"/>
    <mergeCell ref="C154:C155"/>
    <mergeCell ref="D154:D155"/>
    <mergeCell ref="E154:E155"/>
    <mergeCell ref="F154:F155"/>
    <mergeCell ref="G154:G155"/>
    <mergeCell ref="H154:H155"/>
    <mergeCell ref="I154:I155"/>
    <mergeCell ref="M152:M153"/>
    <mergeCell ref="N152:N153"/>
    <mergeCell ref="O152:O153"/>
    <mergeCell ref="P152:P153"/>
    <mergeCell ref="Q152:Q153"/>
    <mergeCell ref="R152:R153"/>
    <mergeCell ref="G152:G153"/>
    <mergeCell ref="O158:O159"/>
    <mergeCell ref="P158:P159"/>
    <mergeCell ref="Q158:Q159"/>
    <mergeCell ref="R158:R159"/>
    <mergeCell ref="S158:S159"/>
    <mergeCell ref="T158:T159"/>
    <mergeCell ref="T150:T151"/>
    <mergeCell ref="C152:C153"/>
    <mergeCell ref="D152:D153"/>
    <mergeCell ref="E152:E153"/>
    <mergeCell ref="F152:F153"/>
    <mergeCell ref="J150:J151"/>
    <mergeCell ref="K150:K151"/>
    <mergeCell ref="L150:L151"/>
    <mergeCell ref="M150:M151"/>
    <mergeCell ref="N150:N151"/>
    <mergeCell ref="O150:O151"/>
    <mergeCell ref="K156:K157"/>
    <mergeCell ref="P154:P155"/>
    <mergeCell ref="Q154:Q155"/>
    <mergeCell ref="R154:R155"/>
    <mergeCell ref="S154:S155"/>
    <mergeCell ref="T154:T155"/>
    <mergeCell ref="B150:B155"/>
    <mergeCell ref="C150:C151"/>
    <mergeCell ref="D150:D151"/>
    <mergeCell ref="E150:E151"/>
    <mergeCell ref="F150:F151"/>
    <mergeCell ref="G150:G151"/>
    <mergeCell ref="H150:H151"/>
    <mergeCell ref="I150:I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H152:H153"/>
    <mergeCell ref="I152:I153"/>
    <mergeCell ref="J152:J153"/>
    <mergeCell ref="K152:K153"/>
    <mergeCell ref="L152:L153"/>
    <mergeCell ref="P150:P151"/>
    <mergeCell ref="Q150:Q151"/>
    <mergeCell ref="R150:R151"/>
    <mergeCell ref="S150:S151"/>
    <mergeCell ref="F148:F149"/>
    <mergeCell ref="G148:G149"/>
    <mergeCell ref="E148:E149"/>
    <mergeCell ref="Q146:Q147"/>
    <mergeCell ref="R146:R147"/>
    <mergeCell ref="S146:S147"/>
    <mergeCell ref="T146:T147"/>
    <mergeCell ref="C148:C149"/>
    <mergeCell ref="D148:D149"/>
    <mergeCell ref="K146:K147"/>
    <mergeCell ref="L146:L147"/>
    <mergeCell ref="M146:M147"/>
    <mergeCell ref="N146:N147"/>
    <mergeCell ref="O146:O147"/>
    <mergeCell ref="P146:P147"/>
    <mergeCell ref="T144:T145"/>
    <mergeCell ref="C146:C147"/>
    <mergeCell ref="D146:D147"/>
    <mergeCell ref="E146:E147"/>
    <mergeCell ref="F146:F147"/>
    <mergeCell ref="G146:G147"/>
    <mergeCell ref="H146:H147"/>
    <mergeCell ref="I146:I147"/>
    <mergeCell ref="J146:J147"/>
    <mergeCell ref="N144:N145"/>
    <mergeCell ref="O144:O145"/>
    <mergeCell ref="P144:P145"/>
    <mergeCell ref="Q144:Q145"/>
    <mergeCell ref="R144:R145"/>
    <mergeCell ref="S144:S145"/>
    <mergeCell ref="H144:H145"/>
    <mergeCell ref="I144:I145"/>
    <mergeCell ref="R137:R138"/>
    <mergeCell ref="S137:S138"/>
    <mergeCell ref="H137:H138"/>
    <mergeCell ref="I137:I138"/>
    <mergeCell ref="J137:J138"/>
    <mergeCell ref="K137:K138"/>
    <mergeCell ref="T148:T149"/>
    <mergeCell ref="J144:J145"/>
    <mergeCell ref="K144:K145"/>
    <mergeCell ref="L144:L145"/>
    <mergeCell ref="M144:M145"/>
    <mergeCell ref="T141:T142"/>
    <mergeCell ref="B143:T143"/>
    <mergeCell ref="A144:A179"/>
    <mergeCell ref="B144:B149"/>
    <mergeCell ref="C144:C145"/>
    <mergeCell ref="D144:D145"/>
    <mergeCell ref="E144:E145"/>
    <mergeCell ref="F144:F145"/>
    <mergeCell ref="G144:G145"/>
    <mergeCell ref="N141:N142"/>
    <mergeCell ref="O141:O142"/>
    <mergeCell ref="P141:P142"/>
    <mergeCell ref="Q141:Q142"/>
    <mergeCell ref="R141:R142"/>
    <mergeCell ref="S141:S142"/>
    <mergeCell ref="H141:H142"/>
    <mergeCell ref="I141:I142"/>
    <mergeCell ref="J141:J142"/>
    <mergeCell ref="K141:K142"/>
    <mergeCell ref="L141:L142"/>
    <mergeCell ref="M141:M142"/>
    <mergeCell ref="M137:M138"/>
    <mergeCell ref="B128:B133"/>
    <mergeCell ref="C128:C129"/>
    <mergeCell ref="D128:D129"/>
    <mergeCell ref="E128:E129"/>
    <mergeCell ref="F128:F129"/>
    <mergeCell ref="S139:S140"/>
    <mergeCell ref="T139:T140"/>
    <mergeCell ref="C141:C142"/>
    <mergeCell ref="D141:D142"/>
    <mergeCell ref="E141:E142"/>
    <mergeCell ref="F141:F142"/>
    <mergeCell ref="G141:G142"/>
    <mergeCell ref="K139:K140"/>
    <mergeCell ref="L139:L140"/>
    <mergeCell ref="M139:M140"/>
    <mergeCell ref="N139:N140"/>
    <mergeCell ref="O139:O140"/>
    <mergeCell ref="P139:P140"/>
    <mergeCell ref="T137:T138"/>
    <mergeCell ref="C139:C140"/>
    <mergeCell ref="D139:D140"/>
    <mergeCell ref="E139:E140"/>
    <mergeCell ref="F139:F140"/>
    <mergeCell ref="G139:G140"/>
    <mergeCell ref="H139:H140"/>
    <mergeCell ref="I139:I140"/>
    <mergeCell ref="J139:J140"/>
    <mergeCell ref="N137:N138"/>
    <mergeCell ref="O137:O138"/>
    <mergeCell ref="P137:P138"/>
    <mergeCell ref="Q137:Q138"/>
    <mergeCell ref="Q128:Q129"/>
    <mergeCell ref="R128:R129"/>
    <mergeCell ref="G128:G129"/>
    <mergeCell ref="H128:H129"/>
    <mergeCell ref="I128:I129"/>
    <mergeCell ref="J128:J129"/>
    <mergeCell ref="K128:K129"/>
    <mergeCell ref="L128:L129"/>
    <mergeCell ref="S132:S133"/>
    <mergeCell ref="T132:T133"/>
    <mergeCell ref="B134:B136"/>
    <mergeCell ref="B137:B142"/>
    <mergeCell ref="C137:C138"/>
    <mergeCell ref="D137:D138"/>
    <mergeCell ref="E137:E138"/>
    <mergeCell ref="F137:F138"/>
    <mergeCell ref="G137:G138"/>
    <mergeCell ref="M132:M133"/>
    <mergeCell ref="N132:N133"/>
    <mergeCell ref="O132:O133"/>
    <mergeCell ref="P132:P133"/>
    <mergeCell ref="Q132:Q133"/>
    <mergeCell ref="R132:R133"/>
    <mergeCell ref="G132:G133"/>
    <mergeCell ref="H132:H133"/>
    <mergeCell ref="I132:I133"/>
    <mergeCell ref="J132:J133"/>
    <mergeCell ref="K132:K133"/>
    <mergeCell ref="L132:L133"/>
    <mergeCell ref="Q139:Q140"/>
    <mergeCell ref="R139:R140"/>
    <mergeCell ref="L137:L138"/>
    <mergeCell ref="M126:M127"/>
    <mergeCell ref="N126:N127"/>
    <mergeCell ref="O126:O127"/>
    <mergeCell ref="P126:P127"/>
    <mergeCell ref="P130:P131"/>
    <mergeCell ref="Q130:Q131"/>
    <mergeCell ref="R130:R131"/>
    <mergeCell ref="S130:S131"/>
    <mergeCell ref="T130:T131"/>
    <mergeCell ref="C132:C133"/>
    <mergeCell ref="D132:D133"/>
    <mergeCell ref="E132:E133"/>
    <mergeCell ref="F132:F133"/>
    <mergeCell ref="J130:J131"/>
    <mergeCell ref="K130:K131"/>
    <mergeCell ref="L130:L131"/>
    <mergeCell ref="M130:M131"/>
    <mergeCell ref="N130:N131"/>
    <mergeCell ref="O130:O131"/>
    <mergeCell ref="S128:S129"/>
    <mergeCell ref="T128:T129"/>
    <mergeCell ref="C130:C131"/>
    <mergeCell ref="D130:D131"/>
    <mergeCell ref="E130:E131"/>
    <mergeCell ref="F130:F131"/>
    <mergeCell ref="G130:G131"/>
    <mergeCell ref="H130:H131"/>
    <mergeCell ref="I130:I131"/>
    <mergeCell ref="M128:M129"/>
    <mergeCell ref="N128:N129"/>
    <mergeCell ref="O128:O129"/>
    <mergeCell ref="P128:P129"/>
    <mergeCell ref="T124:T125"/>
    <mergeCell ref="C126:C127"/>
    <mergeCell ref="D126:D127"/>
    <mergeCell ref="E126:E127"/>
    <mergeCell ref="F126:F127"/>
    <mergeCell ref="G126:G127"/>
    <mergeCell ref="H126:H127"/>
    <mergeCell ref="I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C124:C125"/>
    <mergeCell ref="D124:D125"/>
    <mergeCell ref="E124:E125"/>
    <mergeCell ref="F124:F125"/>
    <mergeCell ref="G124:G125"/>
    <mergeCell ref="Q126:Q127"/>
    <mergeCell ref="R126:R127"/>
    <mergeCell ref="S126:S127"/>
    <mergeCell ref="T126:T127"/>
    <mergeCell ref="K126:K127"/>
    <mergeCell ref="L126:L127"/>
    <mergeCell ref="O122:O123"/>
    <mergeCell ref="P122:P123"/>
    <mergeCell ref="Q122:Q123"/>
    <mergeCell ref="R122:R123"/>
    <mergeCell ref="S122:S123"/>
    <mergeCell ref="T122:T123"/>
    <mergeCell ref="I122:I123"/>
    <mergeCell ref="J122:J123"/>
    <mergeCell ref="K122:K123"/>
    <mergeCell ref="L122:L123"/>
    <mergeCell ref="M122:M123"/>
    <mergeCell ref="N122:N123"/>
    <mergeCell ref="S120:S121"/>
    <mergeCell ref="T120:T121"/>
    <mergeCell ref="B122:B127"/>
    <mergeCell ref="C122:C123"/>
    <mergeCell ref="D122:D123"/>
    <mergeCell ref="E122:E123"/>
    <mergeCell ref="F122:F123"/>
    <mergeCell ref="G122:G123"/>
    <mergeCell ref="H122:H123"/>
    <mergeCell ref="M120:M121"/>
    <mergeCell ref="N120:N121"/>
    <mergeCell ref="O120:O121"/>
    <mergeCell ref="P120:P121"/>
    <mergeCell ref="Q120:Q121"/>
    <mergeCell ref="R120:R121"/>
    <mergeCell ref="G120:G121"/>
    <mergeCell ref="H120:H121"/>
    <mergeCell ref="I120:I121"/>
    <mergeCell ref="J120:J121"/>
    <mergeCell ref="K120:K121"/>
    <mergeCell ref="K118:K119"/>
    <mergeCell ref="L118:L119"/>
    <mergeCell ref="M118:M119"/>
    <mergeCell ref="N118:N119"/>
    <mergeCell ref="O118:O119"/>
    <mergeCell ref="S116:S117"/>
    <mergeCell ref="T116:T117"/>
    <mergeCell ref="C118:C119"/>
    <mergeCell ref="D118:D119"/>
    <mergeCell ref="E118:E119"/>
    <mergeCell ref="F118:F119"/>
    <mergeCell ref="G118:G119"/>
    <mergeCell ref="H118:H119"/>
    <mergeCell ref="I118:I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S113:S114"/>
    <mergeCell ref="T113:T114"/>
    <mergeCell ref="B115:T115"/>
    <mergeCell ref="A116:A142"/>
    <mergeCell ref="B116:B121"/>
    <mergeCell ref="C116:C117"/>
    <mergeCell ref="D116:D117"/>
    <mergeCell ref="E116:E117"/>
    <mergeCell ref="F116:F117"/>
    <mergeCell ref="M113:M114"/>
    <mergeCell ref="N113:N114"/>
    <mergeCell ref="O113:O114"/>
    <mergeCell ref="P113:P114"/>
    <mergeCell ref="Q113:Q114"/>
    <mergeCell ref="R113:R114"/>
    <mergeCell ref="G113:G114"/>
    <mergeCell ref="H113:H114"/>
    <mergeCell ref="I113:I114"/>
    <mergeCell ref="J113:J114"/>
    <mergeCell ref="K113:K114"/>
    <mergeCell ref="L113:L114"/>
    <mergeCell ref="L120:L121"/>
    <mergeCell ref="P118:P119"/>
    <mergeCell ref="Q118:Q119"/>
    <mergeCell ref="R118:R119"/>
    <mergeCell ref="S118:S119"/>
    <mergeCell ref="T118:T119"/>
    <mergeCell ref="C120:C121"/>
    <mergeCell ref="D120:D121"/>
    <mergeCell ref="E120:E121"/>
    <mergeCell ref="F120:F121"/>
    <mergeCell ref="J118:J119"/>
    <mergeCell ref="D111:D112"/>
    <mergeCell ref="E111:E112"/>
    <mergeCell ref="F111:F112"/>
    <mergeCell ref="G111:G112"/>
    <mergeCell ref="H111:H112"/>
    <mergeCell ref="I111:I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R107:R108"/>
    <mergeCell ref="S107:S108"/>
    <mergeCell ref="T107:T108"/>
    <mergeCell ref="B109:B114"/>
    <mergeCell ref="C109:C110"/>
    <mergeCell ref="D109:D110"/>
    <mergeCell ref="E109:E110"/>
    <mergeCell ref="F109:F110"/>
    <mergeCell ref="K107:K108"/>
    <mergeCell ref="L107:L108"/>
    <mergeCell ref="M107:M108"/>
    <mergeCell ref="N107:N108"/>
    <mergeCell ref="O107:O108"/>
    <mergeCell ref="P107:P108"/>
    <mergeCell ref="P111:P112"/>
    <mergeCell ref="Q111:Q112"/>
    <mergeCell ref="R111:R112"/>
    <mergeCell ref="S111:S112"/>
    <mergeCell ref="T111:T112"/>
    <mergeCell ref="C113:C114"/>
    <mergeCell ref="D113:D114"/>
    <mergeCell ref="E113:E114"/>
    <mergeCell ref="F113:F114"/>
    <mergeCell ref="J111:J112"/>
    <mergeCell ref="K111:K112"/>
    <mergeCell ref="L111:L112"/>
    <mergeCell ref="M111:M112"/>
    <mergeCell ref="N111:N112"/>
    <mergeCell ref="O111:O112"/>
    <mergeCell ref="S109:S110"/>
    <mergeCell ref="T109:T110"/>
    <mergeCell ref="C111:C112"/>
    <mergeCell ref="D103:D104"/>
    <mergeCell ref="E103:E104"/>
    <mergeCell ref="F103:F104"/>
    <mergeCell ref="G103:G104"/>
    <mergeCell ref="H103:H104"/>
    <mergeCell ref="T105:T106"/>
    <mergeCell ref="C107:C108"/>
    <mergeCell ref="D107:D108"/>
    <mergeCell ref="E107:E108"/>
    <mergeCell ref="F107:F108"/>
    <mergeCell ref="G107:G108"/>
    <mergeCell ref="H107:H108"/>
    <mergeCell ref="I107:I108"/>
    <mergeCell ref="J107:J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C105:C106"/>
    <mergeCell ref="D105:D106"/>
    <mergeCell ref="E105:E106"/>
    <mergeCell ref="F105:F106"/>
    <mergeCell ref="G105:G106"/>
    <mergeCell ref="Q107:Q108"/>
    <mergeCell ref="T95:T96"/>
    <mergeCell ref="B97:B99"/>
    <mergeCell ref="B100:T100"/>
    <mergeCell ref="A101:A114"/>
    <mergeCell ref="B101:C101"/>
    <mergeCell ref="B102:C102"/>
    <mergeCell ref="B103:B108"/>
    <mergeCell ref="C103:C104"/>
    <mergeCell ref="L95:L96"/>
    <mergeCell ref="M95:M96"/>
    <mergeCell ref="N95:N96"/>
    <mergeCell ref="O95:O96"/>
    <mergeCell ref="P95:P96"/>
    <mergeCell ref="Q95:Q96"/>
    <mergeCell ref="F95:F96"/>
    <mergeCell ref="G95:G96"/>
    <mergeCell ref="H95:H96"/>
    <mergeCell ref="I95:I96"/>
    <mergeCell ref="J95:J96"/>
    <mergeCell ref="K95:K96"/>
    <mergeCell ref="O103:O104"/>
    <mergeCell ref="P103:P104"/>
    <mergeCell ref="Q103:Q104"/>
    <mergeCell ref="R103:R104"/>
    <mergeCell ref="S103:S104"/>
    <mergeCell ref="T103:T104"/>
    <mergeCell ref="I103:I104"/>
    <mergeCell ref="J103:J104"/>
    <mergeCell ref="K103:K104"/>
    <mergeCell ref="L103:L104"/>
    <mergeCell ref="M103:M104"/>
    <mergeCell ref="N103:N104"/>
    <mergeCell ref="T85:T86"/>
    <mergeCell ref="B87:B89"/>
    <mergeCell ref="J85:J86"/>
    <mergeCell ref="K85:K86"/>
    <mergeCell ref="L85:L86"/>
    <mergeCell ref="M85:M86"/>
    <mergeCell ref="N85:N86"/>
    <mergeCell ref="O85:O86"/>
    <mergeCell ref="O93:O94"/>
    <mergeCell ref="P93:P94"/>
    <mergeCell ref="Q93:Q94"/>
    <mergeCell ref="R93:R94"/>
    <mergeCell ref="S93:S94"/>
    <mergeCell ref="T93:T94"/>
    <mergeCell ref="I93:I94"/>
    <mergeCell ref="J93:J94"/>
    <mergeCell ref="K93:K94"/>
    <mergeCell ref="L93:L94"/>
    <mergeCell ref="M93:M94"/>
    <mergeCell ref="N93:N94"/>
    <mergeCell ref="R91:R92"/>
    <mergeCell ref="S91:S92"/>
    <mergeCell ref="T91:T92"/>
    <mergeCell ref="C93:C94"/>
    <mergeCell ref="D93:D94"/>
    <mergeCell ref="E93:E94"/>
    <mergeCell ref="F93:F94"/>
    <mergeCell ref="G93:G94"/>
    <mergeCell ref="H93:H94"/>
    <mergeCell ref="L91:L92"/>
    <mergeCell ref="M91:M92"/>
    <mergeCell ref="N91:N92"/>
    <mergeCell ref="C83:C84"/>
    <mergeCell ref="D83:D84"/>
    <mergeCell ref="E83:E84"/>
    <mergeCell ref="F83:F84"/>
    <mergeCell ref="B91:B96"/>
    <mergeCell ref="C91:C92"/>
    <mergeCell ref="D91:D92"/>
    <mergeCell ref="E91:E92"/>
    <mergeCell ref="C95:C96"/>
    <mergeCell ref="D95:D96"/>
    <mergeCell ref="E95:E96"/>
    <mergeCell ref="P85:P86"/>
    <mergeCell ref="Q85:Q86"/>
    <mergeCell ref="R85:R86"/>
    <mergeCell ref="S85:S86"/>
    <mergeCell ref="O91:O92"/>
    <mergeCell ref="P91:P92"/>
    <mergeCell ref="Q91:Q92"/>
    <mergeCell ref="F91:F92"/>
    <mergeCell ref="G91:G92"/>
    <mergeCell ref="H91:H92"/>
    <mergeCell ref="I91:I92"/>
    <mergeCell ref="J91:J92"/>
    <mergeCell ref="K91:K92"/>
    <mergeCell ref="R95:R96"/>
    <mergeCell ref="S95:S96"/>
    <mergeCell ref="G81:G82"/>
    <mergeCell ref="H81:H82"/>
    <mergeCell ref="I81:I82"/>
    <mergeCell ref="S83:S84"/>
    <mergeCell ref="I72:I73"/>
    <mergeCell ref="J72:J73"/>
    <mergeCell ref="K72:K73"/>
    <mergeCell ref="L72:L73"/>
    <mergeCell ref="M72:M73"/>
    <mergeCell ref="N72:N73"/>
    <mergeCell ref="R76:R77"/>
    <mergeCell ref="S76:S77"/>
    <mergeCell ref="T83:T84"/>
    <mergeCell ref="C85:C86"/>
    <mergeCell ref="D85:D86"/>
    <mergeCell ref="E85:E86"/>
    <mergeCell ref="F85:F86"/>
    <mergeCell ref="G85:G86"/>
    <mergeCell ref="H85:H86"/>
    <mergeCell ref="I85:I86"/>
    <mergeCell ref="M83:M84"/>
    <mergeCell ref="N83:N84"/>
    <mergeCell ref="O83:O84"/>
    <mergeCell ref="P83:P84"/>
    <mergeCell ref="Q83:Q84"/>
    <mergeCell ref="R83:R84"/>
    <mergeCell ref="G83:G84"/>
    <mergeCell ref="H83:H84"/>
    <mergeCell ref="I83:I84"/>
    <mergeCell ref="J83:J84"/>
    <mergeCell ref="K83:K84"/>
    <mergeCell ref="L83:L84"/>
    <mergeCell ref="T76:T77"/>
    <mergeCell ref="B78:T78"/>
    <mergeCell ref="B79:T79"/>
    <mergeCell ref="A80:A99"/>
    <mergeCell ref="B81:B86"/>
    <mergeCell ref="C81:C82"/>
    <mergeCell ref="L76:L77"/>
    <mergeCell ref="M76:M77"/>
    <mergeCell ref="N76:N77"/>
    <mergeCell ref="O76:O77"/>
    <mergeCell ref="P76:P77"/>
    <mergeCell ref="Q76:Q77"/>
    <mergeCell ref="F76:F77"/>
    <mergeCell ref="G76:G77"/>
    <mergeCell ref="H76:H77"/>
    <mergeCell ref="I76:I77"/>
    <mergeCell ref="J76:J77"/>
    <mergeCell ref="K76:K77"/>
    <mergeCell ref="P81:P82"/>
    <mergeCell ref="Q81:Q82"/>
    <mergeCell ref="R81:R82"/>
    <mergeCell ref="S81:S82"/>
    <mergeCell ref="T81:T82"/>
    <mergeCell ref="J81:J82"/>
    <mergeCell ref="K81:K82"/>
    <mergeCell ref="L81:L82"/>
    <mergeCell ref="M81:M82"/>
    <mergeCell ref="N81:N82"/>
    <mergeCell ref="O81:O82"/>
    <mergeCell ref="D81:D82"/>
    <mergeCell ref="E81:E82"/>
    <mergeCell ref="F81:F82"/>
    <mergeCell ref="T68:T69"/>
    <mergeCell ref="B71:T71"/>
    <mergeCell ref="A72:A77"/>
    <mergeCell ref="B72:C73"/>
    <mergeCell ref="D72:D73"/>
    <mergeCell ref="E72:E73"/>
    <mergeCell ref="F72:F73"/>
    <mergeCell ref="G72:G73"/>
    <mergeCell ref="H72:H73"/>
    <mergeCell ref="N68:N69"/>
    <mergeCell ref="O68:O69"/>
    <mergeCell ref="P68:P69"/>
    <mergeCell ref="Q68:Q69"/>
    <mergeCell ref="R68:R69"/>
    <mergeCell ref="S68:S69"/>
    <mergeCell ref="H68:H69"/>
    <mergeCell ref="I68:I69"/>
    <mergeCell ref="J68:J69"/>
    <mergeCell ref="K68:K69"/>
    <mergeCell ref="L68:L69"/>
    <mergeCell ref="M68:M69"/>
    <mergeCell ref="B74:C74"/>
    <mergeCell ref="B75:C75"/>
    <mergeCell ref="B76:C77"/>
    <mergeCell ref="D76:D77"/>
    <mergeCell ref="E76:E77"/>
    <mergeCell ref="O72:O73"/>
    <mergeCell ref="P72:P73"/>
    <mergeCell ref="Q72:Q73"/>
    <mergeCell ref="R72:R73"/>
    <mergeCell ref="S72:S73"/>
    <mergeCell ref="T72:T73"/>
    <mergeCell ref="Q66:Q67"/>
    <mergeCell ref="R66:R67"/>
    <mergeCell ref="S66:S67"/>
    <mergeCell ref="T66:T67"/>
    <mergeCell ref="B68:C69"/>
    <mergeCell ref="D68:D69"/>
    <mergeCell ref="E68:E69"/>
    <mergeCell ref="F68:F69"/>
    <mergeCell ref="G68:G69"/>
    <mergeCell ref="K66:K67"/>
    <mergeCell ref="L66:L67"/>
    <mergeCell ref="M66:M67"/>
    <mergeCell ref="N66:N67"/>
    <mergeCell ref="O66:O67"/>
    <mergeCell ref="P66:P67"/>
    <mergeCell ref="T64:T65"/>
    <mergeCell ref="B66:C67"/>
    <mergeCell ref="D66:D67"/>
    <mergeCell ref="E66:E67"/>
    <mergeCell ref="F66:F67"/>
    <mergeCell ref="G66:G67"/>
    <mergeCell ref="H66:H67"/>
    <mergeCell ref="I66:I67"/>
    <mergeCell ref="J66:J67"/>
    <mergeCell ref="N64:N65"/>
    <mergeCell ref="O64:O65"/>
    <mergeCell ref="P64:P65"/>
    <mergeCell ref="Q64:Q65"/>
    <mergeCell ref="R64:R65"/>
    <mergeCell ref="S64:S65"/>
    <mergeCell ref="H64:H65"/>
    <mergeCell ref="I64:I65"/>
    <mergeCell ref="T58:T59"/>
    <mergeCell ref="B60:C61"/>
    <mergeCell ref="L58:L59"/>
    <mergeCell ref="M58:M59"/>
    <mergeCell ref="N58:N59"/>
    <mergeCell ref="O58:O59"/>
    <mergeCell ref="P58:P59"/>
    <mergeCell ref="Q58:Q59"/>
    <mergeCell ref="F58:F59"/>
    <mergeCell ref="G58:G59"/>
    <mergeCell ref="H58:H59"/>
    <mergeCell ref="I58:I59"/>
    <mergeCell ref="J58:J59"/>
    <mergeCell ref="K58:K59"/>
    <mergeCell ref="E60:E61"/>
    <mergeCell ref="D60:D61"/>
    <mergeCell ref="F60:F61"/>
    <mergeCell ref="G60:G61"/>
    <mergeCell ref="H60:H61"/>
    <mergeCell ref="I60:I61"/>
    <mergeCell ref="T60:T61"/>
    <mergeCell ref="S60:S61"/>
    <mergeCell ref="B62:C63"/>
    <mergeCell ref="E62:E63"/>
    <mergeCell ref="I55:I56"/>
    <mergeCell ref="J55:J56"/>
    <mergeCell ref="N53:N54"/>
    <mergeCell ref="O53:O54"/>
    <mergeCell ref="P53:P54"/>
    <mergeCell ref="Q53:Q54"/>
    <mergeCell ref="R53:R54"/>
    <mergeCell ref="S53:S54"/>
    <mergeCell ref="H53:H54"/>
    <mergeCell ref="I53:I54"/>
    <mergeCell ref="J64:J65"/>
    <mergeCell ref="K64:K65"/>
    <mergeCell ref="L64:L65"/>
    <mergeCell ref="M64:M65"/>
    <mergeCell ref="B64:C65"/>
    <mergeCell ref="D64:D65"/>
    <mergeCell ref="E64:E65"/>
    <mergeCell ref="F64:F65"/>
    <mergeCell ref="G64:G65"/>
    <mergeCell ref="R58:R59"/>
    <mergeCell ref="S58:S59"/>
    <mergeCell ref="J60:J61"/>
    <mergeCell ref="K60:K61"/>
    <mergeCell ref="L60:L61"/>
    <mergeCell ref="M60:M61"/>
    <mergeCell ref="N60:N61"/>
    <mergeCell ref="O60:O61"/>
    <mergeCell ref="P60:P61"/>
    <mergeCell ref="Q60:Q61"/>
    <mergeCell ref="R60:R61"/>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O34:O35"/>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R32:R33"/>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T30:T31"/>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24:T25"/>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H24:H25"/>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T22:T23"/>
    <mergeCell ref="C24:C25"/>
    <mergeCell ref="D24:D25"/>
    <mergeCell ref="E24:E25"/>
    <mergeCell ref="Q20:Q21"/>
    <mergeCell ref="S20:S21"/>
    <mergeCell ref="A14:A37"/>
    <mergeCell ref="B14:B19"/>
    <mergeCell ref="C14:C15"/>
    <mergeCell ref="D14:D15"/>
    <mergeCell ref="E14:E15"/>
    <mergeCell ref="F14:F15"/>
    <mergeCell ref="A7:I7"/>
    <mergeCell ref="B10:B11"/>
    <mergeCell ref="C10:C11"/>
    <mergeCell ref="E10:E11"/>
    <mergeCell ref="F10:J10"/>
    <mergeCell ref="L18:L19"/>
    <mergeCell ref="P16:P17"/>
    <mergeCell ref="C18:C19"/>
    <mergeCell ref="D18:D19"/>
    <mergeCell ref="E18:E19"/>
    <mergeCell ref="F18:F19"/>
    <mergeCell ref="J16:J17"/>
    <mergeCell ref="K16:K17"/>
    <mergeCell ref="L16:L17"/>
    <mergeCell ref="M16:M17"/>
    <mergeCell ref="N16:N17"/>
    <mergeCell ref="O16:O17"/>
    <mergeCell ref="C16:C17"/>
    <mergeCell ref="D16:D17"/>
    <mergeCell ref="E16:E17"/>
    <mergeCell ref="F16:F17"/>
    <mergeCell ref="G16:G17"/>
    <mergeCell ref="G24:G25"/>
    <mergeCell ref="A10:A11"/>
    <mergeCell ref="F24:F25"/>
    <mergeCell ref="A2:K2"/>
    <mergeCell ref="A4:E4"/>
    <mergeCell ref="B70:C70"/>
    <mergeCell ref="B80:C80"/>
    <mergeCell ref="B90:C90"/>
    <mergeCell ref="H14:H15"/>
    <mergeCell ref="I14:I15"/>
    <mergeCell ref="J14:J15"/>
    <mergeCell ref="K14:K15"/>
    <mergeCell ref="L14:L15"/>
    <mergeCell ref="K10:O10"/>
    <mergeCell ref="P10:T10"/>
    <mergeCell ref="B13:T13"/>
    <mergeCell ref="Q16:Q17"/>
    <mergeCell ref="R16:R17"/>
    <mergeCell ref="S16:S17"/>
    <mergeCell ref="T16:T17"/>
    <mergeCell ref="S14:S15"/>
    <mergeCell ref="T14:T15"/>
    <mergeCell ref="H16:H17"/>
    <mergeCell ref="I16:I17"/>
    <mergeCell ref="M14:M15"/>
    <mergeCell ref="N14:N15"/>
    <mergeCell ref="O14:O15"/>
    <mergeCell ref="P14:P15"/>
    <mergeCell ref="Q14:Q15"/>
    <mergeCell ref="R14:R15"/>
    <mergeCell ref="G14:G15"/>
    <mergeCell ref="D10:D11"/>
    <mergeCell ref="O20:O21"/>
    <mergeCell ref="P20:P21"/>
    <mergeCell ref="R20:R21"/>
  </mergeCells>
  <pageMargins left="0.39370078740157483" right="3.937007874015748E-2" top="0.15748031496062992" bottom="0.15748031496062992"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42"/>
  <sheetViews>
    <sheetView zoomScaleNormal="100" workbookViewId="0"/>
  </sheetViews>
  <sheetFormatPr defaultRowHeight="14.4" x14ac:dyDescent="0.3"/>
  <cols>
    <col min="1" max="1" width="3.88671875" customWidth="1"/>
    <col min="2" max="2" width="15.33203125" customWidth="1"/>
    <col min="3" max="3" width="6.5546875" customWidth="1"/>
    <col min="4" max="4" width="5.88671875" customWidth="1"/>
    <col min="5" max="5" width="6.44140625" customWidth="1"/>
    <col min="6" max="6" width="6.88671875" customWidth="1"/>
    <col min="7" max="7" width="7.44140625" customWidth="1"/>
    <col min="8" max="8" width="7.6640625" customWidth="1"/>
    <col min="9" max="9" width="7.88671875" customWidth="1"/>
    <col min="10" max="10" width="5.44140625" customWidth="1"/>
    <col min="11" max="11" width="6.6640625" customWidth="1"/>
    <col min="12" max="12" width="5.88671875" customWidth="1"/>
    <col min="13" max="13" width="6.33203125" customWidth="1"/>
    <col min="14" max="14" width="6.5546875" customWidth="1"/>
    <col min="15" max="15" width="6.44140625" customWidth="1"/>
    <col min="16" max="16" width="7.5546875" customWidth="1"/>
    <col min="17" max="17" width="6.33203125" customWidth="1"/>
    <col min="18" max="18" width="6.109375" customWidth="1"/>
    <col min="19" max="19" width="6.33203125" customWidth="1"/>
    <col min="20" max="20" width="5.4414062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row>
    <row r="3" spans="1:20" ht="15.6" x14ac:dyDescent="0.3">
      <c r="A3" s="453" t="s">
        <v>164</v>
      </c>
      <c r="B3" s="453"/>
      <c r="C3" s="453"/>
      <c r="D3" s="367"/>
      <c r="E3" s="366"/>
      <c r="F3" s="366"/>
      <c r="G3" s="366"/>
      <c r="H3" s="366"/>
      <c r="I3" s="366"/>
      <c r="T3" s="5"/>
    </row>
    <row r="4" spans="1:20" ht="15.6" x14ac:dyDescent="0.3">
      <c r="A4" s="453" t="s">
        <v>113</v>
      </c>
      <c r="B4" s="453"/>
      <c r="C4" s="453"/>
      <c r="D4" s="366"/>
      <c r="E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502" t="s">
        <v>2</v>
      </c>
      <c r="B7" s="502"/>
      <c r="C7" s="502"/>
      <c r="D7" s="502"/>
      <c r="E7" s="502"/>
      <c r="F7" s="502"/>
      <c r="G7" s="502"/>
      <c r="H7" s="502"/>
      <c r="I7" s="502"/>
    </row>
    <row r="8" spans="1:20" ht="15.6" x14ac:dyDescent="0.3">
      <c r="A8" s="454" t="s">
        <v>172</v>
      </c>
      <c r="B8" s="454"/>
      <c r="C8" s="454"/>
      <c r="D8" s="454"/>
      <c r="E8" s="454"/>
      <c r="F8" s="454"/>
      <c r="G8" s="454"/>
      <c r="H8" s="454"/>
      <c r="I8" s="454"/>
      <c r="J8" s="366"/>
      <c r="K8" s="366"/>
      <c r="L8" s="366"/>
      <c r="M8" s="366"/>
      <c r="N8" s="366"/>
      <c r="O8" s="366"/>
      <c r="P8" s="5"/>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0.5"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6"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3.75"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40.5"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24.75" customHeight="1" thickBot="1" x14ac:dyDescent="0.35">
      <c r="A60" s="499"/>
      <c r="B60" s="495" t="s">
        <v>35</v>
      </c>
      <c r="C60" s="495"/>
      <c r="D60" s="506" t="s">
        <v>147</v>
      </c>
      <c r="E60" s="233" t="s">
        <v>38</v>
      </c>
      <c r="F60" s="138">
        <v>1</v>
      </c>
      <c r="G60" s="138">
        <v>1</v>
      </c>
      <c r="H60" s="138">
        <v>1</v>
      </c>
      <c r="I60" s="138">
        <v>1</v>
      </c>
      <c r="J60" s="234">
        <f>F60+G60+H60+I60</f>
        <v>4</v>
      </c>
      <c r="K60" s="234">
        <v>1</v>
      </c>
      <c r="L60" s="234">
        <v>1</v>
      </c>
      <c r="M60" s="234">
        <v>1</v>
      </c>
      <c r="N60" s="234">
        <v>0</v>
      </c>
      <c r="O60" s="234">
        <f>SUM(K60:N60)</f>
        <v>3</v>
      </c>
      <c r="P60" s="512">
        <v>100</v>
      </c>
      <c r="Q60" s="512">
        <v>100</v>
      </c>
      <c r="R60" s="512">
        <v>100</v>
      </c>
      <c r="S60" s="512">
        <v>100</v>
      </c>
      <c r="T60" s="512">
        <v>100</v>
      </c>
    </row>
    <row r="61" spans="1:20" ht="26.25" customHeight="1" thickBot="1" x14ac:dyDescent="0.35">
      <c r="A61" s="499"/>
      <c r="B61" s="495"/>
      <c r="C61" s="495"/>
      <c r="D61" s="507"/>
      <c r="E61" s="233" t="s">
        <v>38</v>
      </c>
      <c r="F61" s="138">
        <v>7</v>
      </c>
      <c r="G61" s="138">
        <f>F61-F60</f>
        <v>6</v>
      </c>
      <c r="H61" s="138">
        <f>G61-G60</f>
        <v>5</v>
      </c>
      <c r="I61" s="138">
        <f>H61-H60</f>
        <v>4</v>
      </c>
      <c r="J61" s="234">
        <f>F61-J60</f>
        <v>3</v>
      </c>
      <c r="K61" s="234">
        <f>J61-1</f>
        <v>2</v>
      </c>
      <c r="L61" s="234">
        <f>K61-K60</f>
        <v>1</v>
      </c>
      <c r="M61" s="234">
        <f>L61-L60</f>
        <v>0</v>
      </c>
      <c r="N61" s="234">
        <v>0</v>
      </c>
      <c r="O61" s="234">
        <v>3</v>
      </c>
      <c r="P61" s="512"/>
      <c r="Q61" s="512"/>
      <c r="R61" s="512"/>
      <c r="S61" s="512"/>
      <c r="T61" s="512"/>
    </row>
    <row r="62" spans="1:20" ht="29.25" customHeight="1" thickBot="1" x14ac:dyDescent="0.35">
      <c r="A62" s="499"/>
      <c r="B62" s="508" t="s">
        <v>160</v>
      </c>
      <c r="C62" s="508"/>
      <c r="D62" s="56" t="s">
        <v>105</v>
      </c>
      <c r="E62" s="510" t="s">
        <v>20</v>
      </c>
      <c r="F62" s="138">
        <v>25</v>
      </c>
      <c r="G62" s="138">
        <v>25</v>
      </c>
      <c r="H62" s="138">
        <v>25</v>
      </c>
      <c r="I62" s="138">
        <v>25</v>
      </c>
      <c r="J62" s="139">
        <f>(F62+G62+H62+I62)</f>
        <v>100</v>
      </c>
      <c r="K62" s="138">
        <v>25</v>
      </c>
      <c r="L62" s="138">
        <v>25</v>
      </c>
      <c r="M62" s="138">
        <v>25</v>
      </c>
      <c r="N62" s="138">
        <v>25</v>
      </c>
      <c r="O62" s="139">
        <f>(K62+L62+M62+N62)</f>
        <v>100</v>
      </c>
      <c r="P62" s="138">
        <v>25</v>
      </c>
      <c r="Q62" s="138">
        <v>25</v>
      </c>
      <c r="R62" s="138">
        <v>25</v>
      </c>
      <c r="S62" s="138">
        <v>25</v>
      </c>
      <c r="T62" s="139">
        <f>(P62+Q62+R62+S62)</f>
        <v>100</v>
      </c>
    </row>
    <row r="63" spans="1:20" ht="28.5" customHeight="1" thickBot="1" x14ac:dyDescent="0.35">
      <c r="A63" s="499"/>
      <c r="B63" s="509"/>
      <c r="C63" s="509"/>
      <c r="D63" s="138">
        <f>D217</f>
        <v>3181</v>
      </c>
      <c r="E63" s="511"/>
      <c r="F63" s="138">
        <f>F217-F61</f>
        <v>3064</v>
      </c>
      <c r="G63" s="138">
        <f t="shared" ref="G63:O63" si="0">G217-G61</f>
        <v>3065</v>
      </c>
      <c r="H63" s="138">
        <f t="shared" si="0"/>
        <v>3066</v>
      </c>
      <c r="I63" s="138">
        <f t="shared" si="0"/>
        <v>3067</v>
      </c>
      <c r="J63" s="138">
        <f t="shared" si="0"/>
        <v>3068</v>
      </c>
      <c r="K63" s="138">
        <f t="shared" si="0"/>
        <v>3081</v>
      </c>
      <c r="L63" s="138">
        <f t="shared" si="0"/>
        <v>3094</v>
      </c>
      <c r="M63" s="138">
        <f t="shared" si="0"/>
        <v>3107</v>
      </c>
      <c r="N63" s="138">
        <f t="shared" si="0"/>
        <v>3119</v>
      </c>
      <c r="O63" s="138">
        <f t="shared" si="0"/>
        <v>3116</v>
      </c>
      <c r="P63" s="138">
        <f>P217</f>
        <v>3131</v>
      </c>
      <c r="Q63" s="138">
        <f t="shared" ref="Q63:T63" si="1">Q217</f>
        <v>3144</v>
      </c>
      <c r="R63" s="138">
        <f t="shared" si="1"/>
        <v>3168</v>
      </c>
      <c r="S63" s="138">
        <f t="shared" si="1"/>
        <v>3181</v>
      </c>
      <c r="T63" s="138">
        <f t="shared" si="1"/>
        <v>3181</v>
      </c>
    </row>
    <row r="64" spans="1:20" ht="15" thickBot="1" x14ac:dyDescent="0.35">
      <c r="A64" s="499"/>
      <c r="B64" s="495" t="s">
        <v>39</v>
      </c>
      <c r="C64" s="495"/>
      <c r="D64" s="505">
        <v>0.4</v>
      </c>
      <c r="E64" s="501" t="s">
        <v>20</v>
      </c>
      <c r="F64" s="346">
        <v>0.4</v>
      </c>
      <c r="G64" s="346">
        <v>0.4</v>
      </c>
      <c r="H64" s="346">
        <v>0.4</v>
      </c>
      <c r="I64" s="346">
        <v>0.4</v>
      </c>
      <c r="J64" s="346">
        <v>0.4</v>
      </c>
      <c r="K64" s="346">
        <v>0.4</v>
      </c>
      <c r="L64" s="346">
        <v>0.4</v>
      </c>
      <c r="M64" s="346">
        <v>0.4</v>
      </c>
      <c r="N64" s="346">
        <v>0.4</v>
      </c>
      <c r="O64" s="346">
        <v>0.4</v>
      </c>
      <c r="P64" s="346">
        <v>0.4</v>
      </c>
      <c r="Q64" s="346">
        <v>0.4</v>
      </c>
      <c r="R64" s="346">
        <v>0.4</v>
      </c>
      <c r="S64" s="346">
        <v>0.4</v>
      </c>
      <c r="T64" s="346">
        <v>0.4</v>
      </c>
    </row>
    <row r="65" spans="1:20" ht="15" thickBot="1" x14ac:dyDescent="0.35">
      <c r="A65" s="499"/>
      <c r="B65" s="495"/>
      <c r="C65" s="495"/>
      <c r="D65" s="505"/>
      <c r="E65" s="501"/>
      <c r="F65" s="346"/>
      <c r="G65" s="346"/>
      <c r="H65" s="346"/>
      <c r="I65" s="346"/>
      <c r="J65" s="346"/>
      <c r="K65" s="346"/>
      <c r="L65" s="346"/>
      <c r="M65" s="346"/>
      <c r="N65" s="346"/>
      <c r="O65" s="346"/>
      <c r="P65" s="346"/>
      <c r="Q65" s="346"/>
      <c r="R65" s="346"/>
      <c r="S65" s="346"/>
      <c r="T65" s="346"/>
    </row>
    <row r="66" spans="1:20" ht="15.75" customHeight="1" thickBot="1" x14ac:dyDescent="0.35">
      <c r="A66" s="499"/>
      <c r="B66" s="495" t="s">
        <v>154</v>
      </c>
      <c r="C66" s="495"/>
      <c r="D66" s="500">
        <v>100</v>
      </c>
      <c r="E66" s="501" t="s">
        <v>20</v>
      </c>
      <c r="F66" s="500">
        <v>100</v>
      </c>
      <c r="G66" s="500">
        <v>100</v>
      </c>
      <c r="H66" s="500">
        <v>100</v>
      </c>
      <c r="I66" s="500">
        <v>100</v>
      </c>
      <c r="J66" s="500">
        <v>100</v>
      </c>
      <c r="K66" s="500">
        <v>100</v>
      </c>
      <c r="L66" s="500">
        <v>100</v>
      </c>
      <c r="M66" s="500">
        <v>100</v>
      </c>
      <c r="N66" s="500">
        <v>100</v>
      </c>
      <c r="O66" s="500">
        <v>100</v>
      </c>
      <c r="P66" s="500">
        <v>100</v>
      </c>
      <c r="Q66" s="500">
        <v>100</v>
      </c>
      <c r="R66" s="500">
        <v>100</v>
      </c>
      <c r="S66" s="500">
        <v>100</v>
      </c>
      <c r="T66" s="500">
        <v>100</v>
      </c>
    </row>
    <row r="67" spans="1:20" ht="15" thickBot="1" x14ac:dyDescent="0.35">
      <c r="A67" s="499"/>
      <c r="B67" s="495"/>
      <c r="C67" s="495"/>
      <c r="D67" s="500"/>
      <c r="E67" s="501"/>
      <c r="F67" s="500"/>
      <c r="G67" s="500"/>
      <c r="H67" s="500"/>
      <c r="I67" s="500"/>
      <c r="J67" s="500"/>
      <c r="K67" s="500"/>
      <c r="L67" s="500"/>
      <c r="M67" s="500"/>
      <c r="N67" s="500"/>
      <c r="O67" s="500"/>
      <c r="P67" s="500"/>
      <c r="Q67" s="500"/>
      <c r="R67" s="500"/>
      <c r="S67" s="500"/>
      <c r="T67" s="500"/>
    </row>
    <row r="68" spans="1:20" ht="15" thickBot="1" x14ac:dyDescent="0.35">
      <c r="A68" s="499"/>
      <c r="B68" s="495" t="s">
        <v>40</v>
      </c>
      <c r="C68" s="495"/>
      <c r="D68" s="346">
        <v>0.7</v>
      </c>
      <c r="E68" s="501" t="s">
        <v>20</v>
      </c>
      <c r="F68" s="346">
        <v>0.2</v>
      </c>
      <c r="G68" s="346">
        <v>0.2</v>
      </c>
      <c r="H68" s="346">
        <v>0.2</v>
      </c>
      <c r="I68" s="346">
        <v>0.2</v>
      </c>
      <c r="J68" s="346">
        <v>0.2</v>
      </c>
      <c r="K68" s="346">
        <v>0.2</v>
      </c>
      <c r="L68" s="346">
        <v>0.2</v>
      </c>
      <c r="M68" s="346">
        <v>0.2</v>
      </c>
      <c r="N68" s="346">
        <v>0.2</v>
      </c>
      <c r="O68" s="346">
        <v>0.2</v>
      </c>
      <c r="P68" s="346">
        <v>0.2</v>
      </c>
      <c r="Q68" s="346">
        <v>0.2</v>
      </c>
      <c r="R68" s="346">
        <v>0.2</v>
      </c>
      <c r="S68" s="346">
        <v>0.2</v>
      </c>
      <c r="T68" s="346">
        <v>0.2</v>
      </c>
    </row>
    <row r="69" spans="1:20" ht="26.25" customHeight="1" thickBot="1" x14ac:dyDescent="0.35">
      <c r="A69" s="499"/>
      <c r="B69" s="495"/>
      <c r="C69" s="495"/>
      <c r="D69" s="346"/>
      <c r="E69" s="501"/>
      <c r="F69" s="346"/>
      <c r="G69" s="346"/>
      <c r="H69" s="346"/>
      <c r="I69" s="346"/>
      <c r="J69" s="346"/>
      <c r="K69" s="346"/>
      <c r="L69" s="346"/>
      <c r="M69" s="346"/>
      <c r="N69" s="346"/>
      <c r="O69" s="346"/>
      <c r="P69" s="346"/>
      <c r="Q69" s="346"/>
      <c r="R69" s="346"/>
      <c r="S69" s="346"/>
      <c r="T69" s="346"/>
    </row>
    <row r="70" spans="1:20" ht="39"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341">
        <v>10</v>
      </c>
      <c r="E72" s="501" t="s">
        <v>20</v>
      </c>
      <c r="F72" s="341">
        <v>10</v>
      </c>
      <c r="G72" s="341">
        <v>10</v>
      </c>
      <c r="H72" s="341">
        <v>10</v>
      </c>
      <c r="I72" s="341">
        <v>10</v>
      </c>
      <c r="J72" s="341">
        <v>10</v>
      </c>
      <c r="K72" s="341">
        <v>10</v>
      </c>
      <c r="L72" s="341">
        <v>10</v>
      </c>
      <c r="M72" s="341">
        <v>10</v>
      </c>
      <c r="N72" s="341">
        <v>10</v>
      </c>
      <c r="O72" s="341">
        <v>10</v>
      </c>
      <c r="P72" s="341">
        <v>10</v>
      </c>
      <c r="Q72" s="341">
        <v>10</v>
      </c>
      <c r="R72" s="341">
        <v>10</v>
      </c>
      <c r="S72" s="341">
        <v>10</v>
      </c>
      <c r="T72" s="341">
        <v>10</v>
      </c>
    </row>
    <row r="73" spans="1:20" ht="15" thickBot="1" x14ac:dyDescent="0.35">
      <c r="A73" s="499"/>
      <c r="B73" s="513"/>
      <c r="C73" s="513"/>
      <c r="D73" s="341"/>
      <c r="E73" s="501"/>
      <c r="F73" s="341"/>
      <c r="G73" s="341"/>
      <c r="H73" s="341"/>
      <c r="I73" s="341"/>
      <c r="J73" s="341"/>
      <c r="K73" s="341"/>
      <c r="L73" s="341"/>
      <c r="M73" s="341"/>
      <c r="N73" s="341"/>
      <c r="O73" s="341"/>
      <c r="P73" s="341"/>
      <c r="Q73" s="341"/>
      <c r="R73" s="341"/>
      <c r="S73" s="341"/>
      <c r="T73" s="341"/>
    </row>
    <row r="74" spans="1:20" ht="15" thickBot="1" x14ac:dyDescent="0.35">
      <c r="A74" s="499"/>
      <c r="B74" s="508" t="s">
        <v>43</v>
      </c>
      <c r="C74" s="508"/>
      <c r="D74" s="236">
        <v>100</v>
      </c>
      <c r="E74" s="173" t="s">
        <v>20</v>
      </c>
      <c r="F74" s="236">
        <v>100</v>
      </c>
      <c r="G74" s="236">
        <v>100</v>
      </c>
      <c r="H74" s="236">
        <v>100</v>
      </c>
      <c r="I74" s="236">
        <v>100</v>
      </c>
      <c r="J74" s="236">
        <v>100</v>
      </c>
      <c r="K74" s="236">
        <v>100</v>
      </c>
      <c r="L74" s="236">
        <v>100</v>
      </c>
      <c r="M74" s="236">
        <v>100</v>
      </c>
      <c r="N74" s="236">
        <v>100</v>
      </c>
      <c r="O74" s="236">
        <v>100</v>
      </c>
      <c r="P74" s="236">
        <v>100</v>
      </c>
      <c r="Q74" s="236">
        <v>100</v>
      </c>
      <c r="R74" s="236">
        <v>100</v>
      </c>
      <c r="S74" s="236">
        <v>100</v>
      </c>
      <c r="T74" s="236">
        <v>100</v>
      </c>
    </row>
    <row r="75" spans="1:20" ht="30" customHeight="1" thickBot="1" x14ac:dyDescent="0.35">
      <c r="A75" s="499"/>
      <c r="B75" s="508" t="s">
        <v>44</v>
      </c>
      <c r="C75" s="508"/>
      <c r="D75" s="236">
        <v>30</v>
      </c>
      <c r="E75" s="173" t="s">
        <v>20</v>
      </c>
      <c r="F75" s="236">
        <v>30</v>
      </c>
      <c r="G75" s="236">
        <v>30</v>
      </c>
      <c r="H75" s="236">
        <v>30</v>
      </c>
      <c r="I75" s="236">
        <v>30</v>
      </c>
      <c r="J75" s="236">
        <v>30</v>
      </c>
      <c r="K75" s="236">
        <v>30</v>
      </c>
      <c r="L75" s="236">
        <v>30</v>
      </c>
      <c r="M75" s="236">
        <v>30</v>
      </c>
      <c r="N75" s="236">
        <v>30</v>
      </c>
      <c r="O75" s="236">
        <v>30</v>
      </c>
      <c r="P75" s="236">
        <v>30</v>
      </c>
      <c r="Q75" s="236">
        <v>30</v>
      </c>
      <c r="R75" s="236">
        <v>30</v>
      </c>
      <c r="S75" s="236">
        <v>30</v>
      </c>
      <c r="T75" s="236">
        <v>30</v>
      </c>
    </row>
    <row r="76" spans="1:20" ht="15" thickBot="1" x14ac:dyDescent="0.35">
      <c r="A76" s="499"/>
      <c r="B76" s="495" t="s">
        <v>45</v>
      </c>
      <c r="C76" s="495"/>
      <c r="D76" s="341">
        <v>85</v>
      </c>
      <c r="E76" s="501" t="s">
        <v>20</v>
      </c>
      <c r="F76" s="341">
        <v>85</v>
      </c>
      <c r="G76" s="341">
        <v>85</v>
      </c>
      <c r="H76" s="341">
        <v>85</v>
      </c>
      <c r="I76" s="341">
        <v>85</v>
      </c>
      <c r="J76" s="341">
        <v>85</v>
      </c>
      <c r="K76" s="341">
        <v>85</v>
      </c>
      <c r="L76" s="341">
        <v>85</v>
      </c>
      <c r="M76" s="341">
        <v>85</v>
      </c>
      <c r="N76" s="341">
        <v>85</v>
      </c>
      <c r="O76" s="341">
        <v>85</v>
      </c>
      <c r="P76" s="341">
        <v>85</v>
      </c>
      <c r="Q76" s="341">
        <v>85</v>
      </c>
      <c r="R76" s="341">
        <v>85</v>
      </c>
      <c r="S76" s="341">
        <v>85</v>
      </c>
      <c r="T76" s="341">
        <v>85</v>
      </c>
    </row>
    <row r="77" spans="1:20" ht="15" thickBot="1" x14ac:dyDescent="0.35">
      <c r="A77" s="499"/>
      <c r="B77" s="495"/>
      <c r="C77" s="495"/>
      <c r="D77" s="341"/>
      <c r="E77" s="501"/>
      <c r="F77" s="341"/>
      <c r="G77" s="341"/>
      <c r="H77" s="341"/>
      <c r="I77" s="341"/>
      <c r="J77" s="341"/>
      <c r="K77" s="341"/>
      <c r="L77" s="341"/>
      <c r="M77" s="341"/>
      <c r="N77" s="341"/>
      <c r="O77" s="341"/>
      <c r="P77" s="341"/>
      <c r="Q77" s="341"/>
      <c r="R77" s="341"/>
      <c r="S77" s="341"/>
      <c r="T77" s="341"/>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9" customHeight="1" thickBot="1" x14ac:dyDescent="0.35">
      <c r="A80" s="499"/>
      <c r="B80" s="495" t="s">
        <v>49</v>
      </c>
      <c r="C80" s="497"/>
      <c r="D80" s="238" t="s">
        <v>150</v>
      </c>
      <c r="E80" s="82" t="s">
        <v>38</v>
      </c>
      <c r="F80" s="238">
        <v>200</v>
      </c>
      <c r="G80" s="238">
        <v>200</v>
      </c>
      <c r="H80" s="238">
        <v>200</v>
      </c>
      <c r="I80" s="238">
        <v>200</v>
      </c>
      <c r="J80" s="238">
        <v>800</v>
      </c>
      <c r="K80" s="238">
        <v>200</v>
      </c>
      <c r="L80" s="238">
        <v>200</v>
      </c>
      <c r="M80" s="238">
        <v>200</v>
      </c>
      <c r="N80" s="238">
        <v>200</v>
      </c>
      <c r="O80" s="238">
        <v>800</v>
      </c>
      <c r="P80" s="238">
        <v>200</v>
      </c>
      <c r="Q80" s="238">
        <v>200</v>
      </c>
      <c r="R80" s="238">
        <v>200</v>
      </c>
      <c r="S80" s="238">
        <v>200</v>
      </c>
      <c r="T80" s="238">
        <v>800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30</v>
      </c>
      <c r="E85" s="501" t="s">
        <v>20</v>
      </c>
      <c r="F85" s="500">
        <v>30</v>
      </c>
      <c r="G85" s="500">
        <v>30</v>
      </c>
      <c r="H85" s="500">
        <v>30</v>
      </c>
      <c r="I85" s="500">
        <v>30</v>
      </c>
      <c r="J85" s="500">
        <v>30</v>
      </c>
      <c r="K85" s="500">
        <v>30</v>
      </c>
      <c r="L85" s="500">
        <v>30</v>
      </c>
      <c r="M85" s="500">
        <v>30</v>
      </c>
      <c r="N85" s="500">
        <v>30</v>
      </c>
      <c r="O85" s="500">
        <v>30</v>
      </c>
      <c r="P85" s="500">
        <v>30</v>
      </c>
      <c r="Q85" s="500">
        <v>30</v>
      </c>
      <c r="R85" s="500">
        <v>30</v>
      </c>
      <c r="S85" s="500">
        <v>30</v>
      </c>
      <c r="T85" s="500">
        <v>30</v>
      </c>
    </row>
    <row r="86" spans="1:20" ht="6.75" customHeight="1"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42.75" customHeight="1"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30" customHeight="1" thickBot="1" x14ac:dyDescent="0.35">
      <c r="A90" s="499"/>
      <c r="B90" s="495" t="s">
        <v>52</v>
      </c>
      <c r="C90" s="497"/>
      <c r="D90" s="238" t="s">
        <v>150</v>
      </c>
      <c r="E90" s="82" t="s">
        <v>38</v>
      </c>
      <c r="F90" s="238">
        <v>200</v>
      </c>
      <c r="G90" s="238">
        <v>200</v>
      </c>
      <c r="H90" s="238">
        <v>200</v>
      </c>
      <c r="I90" s="238">
        <v>200</v>
      </c>
      <c r="J90" s="238">
        <v>800</v>
      </c>
      <c r="K90" s="238">
        <v>200</v>
      </c>
      <c r="L90" s="238">
        <v>200</v>
      </c>
      <c r="M90" s="238">
        <v>200</v>
      </c>
      <c r="N90" s="238">
        <v>200</v>
      </c>
      <c r="O90" s="238">
        <v>800</v>
      </c>
      <c r="P90" s="238">
        <v>200</v>
      </c>
      <c r="Q90" s="238">
        <v>200</v>
      </c>
      <c r="R90" s="238">
        <v>200</v>
      </c>
      <c r="S90" s="238">
        <v>200</v>
      </c>
      <c r="T90" s="238">
        <v>800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30</v>
      </c>
      <c r="E95" s="501" t="s">
        <v>20</v>
      </c>
      <c r="F95" s="500">
        <v>30</v>
      </c>
      <c r="G95" s="500">
        <v>30</v>
      </c>
      <c r="H95" s="500">
        <v>30</v>
      </c>
      <c r="I95" s="500">
        <v>30</v>
      </c>
      <c r="J95" s="500">
        <v>30</v>
      </c>
      <c r="K95" s="500">
        <v>30</v>
      </c>
      <c r="L95" s="500">
        <v>30</v>
      </c>
      <c r="M95" s="500">
        <v>30</v>
      </c>
      <c r="N95" s="500">
        <v>30</v>
      </c>
      <c r="O95" s="500">
        <v>30</v>
      </c>
      <c r="P95" s="500">
        <v>30</v>
      </c>
      <c r="Q95" s="500">
        <v>30</v>
      </c>
      <c r="R95" s="500">
        <v>30</v>
      </c>
      <c r="S95" s="500">
        <v>30</v>
      </c>
      <c r="T95" s="500">
        <v>30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3" t="s">
        <v>56</v>
      </c>
      <c r="C101" s="503"/>
      <c r="D101" s="160" t="s">
        <v>148</v>
      </c>
      <c r="E101" s="82" t="s">
        <v>38</v>
      </c>
      <c r="F101" s="160">
        <v>100</v>
      </c>
      <c r="G101" s="160">
        <v>100</v>
      </c>
      <c r="H101" s="160">
        <v>100</v>
      </c>
      <c r="I101" s="160">
        <v>100</v>
      </c>
      <c r="J101" s="239">
        <f>(F101+G101+H101+I101)</f>
        <v>400</v>
      </c>
      <c r="K101" s="160">
        <v>100</v>
      </c>
      <c r="L101" s="160">
        <v>100</v>
      </c>
      <c r="M101" s="160">
        <v>100</v>
      </c>
      <c r="N101" s="160">
        <v>100</v>
      </c>
      <c r="O101" s="239">
        <f>(K101+L101+M101+N101)</f>
        <v>400</v>
      </c>
      <c r="P101" s="160">
        <v>100</v>
      </c>
      <c r="Q101" s="160">
        <v>100</v>
      </c>
      <c r="R101" s="160">
        <v>100</v>
      </c>
      <c r="S101" s="160">
        <v>100</v>
      </c>
      <c r="T101" s="239">
        <f>(P101+Q101+R101+S101)</f>
        <v>400</v>
      </c>
    </row>
    <row r="102" spans="1:20" ht="33"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30</v>
      </c>
      <c r="E107" s="501" t="s">
        <v>20</v>
      </c>
      <c r="F107" s="500">
        <v>30</v>
      </c>
      <c r="G107" s="500">
        <v>30</v>
      </c>
      <c r="H107" s="500">
        <v>30</v>
      </c>
      <c r="I107" s="500">
        <v>30</v>
      </c>
      <c r="J107" s="500">
        <v>30</v>
      </c>
      <c r="K107" s="500">
        <v>30</v>
      </c>
      <c r="L107" s="500">
        <v>30</v>
      </c>
      <c r="M107" s="500">
        <v>30</v>
      </c>
      <c r="N107" s="500">
        <v>30</v>
      </c>
      <c r="O107" s="500">
        <v>30</v>
      </c>
      <c r="P107" s="500">
        <v>30</v>
      </c>
      <c r="Q107" s="500">
        <v>30</v>
      </c>
      <c r="R107" s="500">
        <v>30</v>
      </c>
      <c r="S107" s="500">
        <v>30</v>
      </c>
      <c r="T107" s="500">
        <v>30</v>
      </c>
    </row>
    <row r="108" spans="1:20" ht="11.25" customHeight="1"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0.5" customHeight="1"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28.5"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23.25" customHeight="1"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28.5" customHeight="1"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5" thickBot="1" x14ac:dyDescent="0.35">
      <c r="A134" s="499"/>
      <c r="B134" s="333" t="s">
        <v>65</v>
      </c>
      <c r="C134" s="246" t="s">
        <v>19</v>
      </c>
      <c r="D134" s="160" t="s">
        <v>108</v>
      </c>
      <c r="E134" s="82" t="s">
        <v>38</v>
      </c>
      <c r="F134" s="150">
        <v>5</v>
      </c>
      <c r="G134" s="150">
        <v>5</v>
      </c>
      <c r="H134" s="150">
        <v>5</v>
      </c>
      <c r="I134" s="150">
        <v>5</v>
      </c>
      <c r="J134" s="239">
        <f>(F134+G134+H134+I134)</f>
        <v>20</v>
      </c>
      <c r="K134" s="150">
        <v>5</v>
      </c>
      <c r="L134" s="150">
        <v>5</v>
      </c>
      <c r="M134" s="150">
        <v>5</v>
      </c>
      <c r="N134" s="150">
        <v>5</v>
      </c>
      <c r="O134" s="239">
        <f>(K134+L134+M134+N134)</f>
        <v>20</v>
      </c>
      <c r="P134" s="150">
        <v>5</v>
      </c>
      <c r="Q134" s="150">
        <v>5</v>
      </c>
      <c r="R134" s="150">
        <v>5</v>
      </c>
      <c r="S134" s="150">
        <v>5</v>
      </c>
      <c r="T134" s="239">
        <f>(P134+Q134+R134+S134)</f>
        <v>20</v>
      </c>
    </row>
    <row r="135" spans="1:20" ht="21" thickBot="1" x14ac:dyDescent="0.35">
      <c r="A135" s="499"/>
      <c r="B135" s="333"/>
      <c r="C135" s="246" t="s">
        <v>21</v>
      </c>
      <c r="D135" s="160" t="s">
        <v>109</v>
      </c>
      <c r="E135" s="82" t="s">
        <v>38</v>
      </c>
      <c r="F135" s="150">
        <v>1</v>
      </c>
      <c r="G135" s="150">
        <v>1</v>
      </c>
      <c r="H135" s="150">
        <v>1</v>
      </c>
      <c r="I135" s="150">
        <v>1</v>
      </c>
      <c r="J135" s="239">
        <f>(F135+G135+H135+I135)</f>
        <v>4</v>
      </c>
      <c r="K135" s="150">
        <v>1</v>
      </c>
      <c r="L135" s="150">
        <v>1</v>
      </c>
      <c r="M135" s="150">
        <v>1</v>
      </c>
      <c r="N135" s="150">
        <v>1</v>
      </c>
      <c r="O135" s="239">
        <f>(K135+L135+M135+N135)</f>
        <v>4</v>
      </c>
      <c r="P135" s="150">
        <v>1</v>
      </c>
      <c r="Q135" s="150">
        <v>1</v>
      </c>
      <c r="R135" s="150">
        <v>1</v>
      </c>
      <c r="S135" s="150">
        <v>1</v>
      </c>
      <c r="T135" s="239">
        <f>(P135+Q135+R135+S135)</f>
        <v>4</v>
      </c>
    </row>
    <row r="136" spans="1:20" ht="48" customHeight="1" thickBot="1" x14ac:dyDescent="0.35">
      <c r="A136" s="499"/>
      <c r="B136" s="333"/>
      <c r="C136" s="246" t="s">
        <v>22</v>
      </c>
      <c r="D136" s="160" t="s">
        <v>109</v>
      </c>
      <c r="E136" s="82" t="s">
        <v>38</v>
      </c>
      <c r="F136" s="150">
        <v>1</v>
      </c>
      <c r="G136" s="150">
        <v>1</v>
      </c>
      <c r="H136" s="150">
        <v>1</v>
      </c>
      <c r="I136" s="150">
        <v>1</v>
      </c>
      <c r="J136" s="239">
        <f>(F136+G136+H136+I136)</f>
        <v>4</v>
      </c>
      <c r="K136" s="150">
        <v>1</v>
      </c>
      <c r="L136" s="150">
        <v>1</v>
      </c>
      <c r="M136" s="150">
        <v>1</v>
      </c>
      <c r="N136" s="150">
        <v>1</v>
      </c>
      <c r="O136" s="239">
        <f>(K136+L136+M136+N136)</f>
        <v>4</v>
      </c>
      <c r="P136" s="150">
        <v>1</v>
      </c>
      <c r="Q136" s="150">
        <v>1</v>
      </c>
      <c r="R136" s="150">
        <v>1</v>
      </c>
      <c r="S136" s="15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27" customHeight="1"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384" t="s">
        <v>62</v>
      </c>
      <c r="D144" s="500">
        <v>10</v>
      </c>
      <c r="E144" s="501" t="s">
        <v>20</v>
      </c>
      <c r="F144" s="500">
        <v>10</v>
      </c>
      <c r="G144" s="500">
        <v>10</v>
      </c>
      <c r="H144" s="500">
        <v>10</v>
      </c>
      <c r="I144" s="500">
        <v>10</v>
      </c>
      <c r="J144" s="500">
        <v>10</v>
      </c>
      <c r="K144" s="500">
        <v>10</v>
      </c>
      <c r="L144" s="500">
        <v>10</v>
      </c>
      <c r="M144" s="500">
        <v>10</v>
      </c>
      <c r="N144" s="500">
        <v>10</v>
      </c>
      <c r="O144" s="500">
        <v>10</v>
      </c>
      <c r="P144" s="500">
        <v>10</v>
      </c>
      <c r="Q144" s="500">
        <v>10</v>
      </c>
      <c r="R144" s="500">
        <v>10</v>
      </c>
      <c r="S144" s="500">
        <v>10</v>
      </c>
      <c r="T144" s="500">
        <v>10</v>
      </c>
    </row>
    <row r="145" spans="1:20" ht="15" thickBot="1" x14ac:dyDescent="0.35">
      <c r="A145" s="514"/>
      <c r="B145" s="495"/>
      <c r="C145" s="384"/>
      <c r="D145" s="500"/>
      <c r="E145" s="501"/>
      <c r="F145" s="500"/>
      <c r="G145" s="500"/>
      <c r="H145" s="500"/>
      <c r="I145" s="500"/>
      <c r="J145" s="500"/>
      <c r="K145" s="500"/>
      <c r="L145" s="500"/>
      <c r="M145" s="500"/>
      <c r="N145" s="500"/>
      <c r="O145" s="500"/>
      <c r="P145" s="500"/>
      <c r="Q145" s="500"/>
      <c r="R145" s="500"/>
      <c r="S145" s="500"/>
      <c r="T145" s="500"/>
    </row>
    <row r="146" spans="1:20" ht="15" thickBot="1" x14ac:dyDescent="0.35">
      <c r="A146" s="514"/>
      <c r="B146" s="495"/>
      <c r="C146" s="384" t="s">
        <v>21</v>
      </c>
      <c r="D146" s="500">
        <v>5</v>
      </c>
      <c r="E146" s="501" t="s">
        <v>20</v>
      </c>
      <c r="F146" s="500">
        <v>5</v>
      </c>
      <c r="G146" s="500">
        <v>5</v>
      </c>
      <c r="H146" s="500">
        <v>5</v>
      </c>
      <c r="I146" s="500">
        <v>5</v>
      </c>
      <c r="J146" s="500">
        <v>5</v>
      </c>
      <c r="K146" s="500">
        <v>5</v>
      </c>
      <c r="L146" s="500">
        <v>5</v>
      </c>
      <c r="M146" s="500">
        <v>5</v>
      </c>
      <c r="N146" s="500">
        <v>5</v>
      </c>
      <c r="O146" s="500">
        <v>5</v>
      </c>
      <c r="P146" s="500">
        <v>5</v>
      </c>
      <c r="Q146" s="500">
        <v>5</v>
      </c>
      <c r="R146" s="500">
        <v>5</v>
      </c>
      <c r="S146" s="500">
        <v>5</v>
      </c>
      <c r="T146" s="500">
        <v>5</v>
      </c>
    </row>
    <row r="147" spans="1:20" ht="15" thickBot="1" x14ac:dyDescent="0.35">
      <c r="A147" s="514"/>
      <c r="B147" s="495"/>
      <c r="C147" s="384"/>
      <c r="D147" s="500"/>
      <c r="E147" s="501"/>
      <c r="F147" s="500"/>
      <c r="G147" s="500"/>
      <c r="H147" s="500"/>
      <c r="I147" s="500"/>
      <c r="J147" s="500"/>
      <c r="K147" s="500"/>
      <c r="L147" s="500"/>
      <c r="M147" s="500"/>
      <c r="N147" s="500"/>
      <c r="O147" s="500"/>
      <c r="P147" s="500"/>
      <c r="Q147" s="500"/>
      <c r="R147" s="500"/>
      <c r="S147" s="500"/>
      <c r="T147" s="500"/>
    </row>
    <row r="148" spans="1:20" ht="15" thickBot="1" x14ac:dyDescent="0.35">
      <c r="A148" s="514"/>
      <c r="B148" s="495"/>
      <c r="C148" s="384" t="s">
        <v>22</v>
      </c>
      <c r="D148" s="500">
        <v>10</v>
      </c>
      <c r="E148" s="501" t="s">
        <v>20</v>
      </c>
      <c r="F148" s="500">
        <v>10</v>
      </c>
      <c r="G148" s="500">
        <v>10</v>
      </c>
      <c r="H148" s="500">
        <v>10</v>
      </c>
      <c r="I148" s="500">
        <v>10</v>
      </c>
      <c r="J148" s="500">
        <v>10</v>
      </c>
      <c r="K148" s="500">
        <v>10</v>
      </c>
      <c r="L148" s="500">
        <v>10</v>
      </c>
      <c r="M148" s="500">
        <v>10</v>
      </c>
      <c r="N148" s="500">
        <v>10</v>
      </c>
      <c r="O148" s="500">
        <v>10</v>
      </c>
      <c r="P148" s="500">
        <v>10</v>
      </c>
      <c r="Q148" s="500">
        <v>10</v>
      </c>
      <c r="R148" s="500">
        <v>10</v>
      </c>
      <c r="S148" s="500">
        <v>10</v>
      </c>
      <c r="T148" s="500">
        <v>10</v>
      </c>
    </row>
    <row r="149" spans="1:20" ht="15" thickBot="1" x14ac:dyDescent="0.35">
      <c r="A149" s="514"/>
      <c r="B149" s="495"/>
      <c r="C149" s="384"/>
      <c r="D149" s="500"/>
      <c r="E149" s="501"/>
      <c r="F149" s="500"/>
      <c r="G149" s="500"/>
      <c r="H149" s="500"/>
      <c r="I149" s="500"/>
      <c r="J149" s="500"/>
      <c r="K149" s="500"/>
      <c r="L149" s="500"/>
      <c r="M149" s="500"/>
      <c r="N149" s="500"/>
      <c r="O149" s="500"/>
      <c r="P149" s="500"/>
      <c r="Q149" s="500"/>
      <c r="R149" s="500"/>
      <c r="S149" s="500"/>
      <c r="T149" s="500"/>
    </row>
    <row r="150" spans="1:20" ht="15" thickBot="1" x14ac:dyDescent="0.35">
      <c r="A150" s="514"/>
      <c r="B150" s="495" t="s">
        <v>69</v>
      </c>
      <c r="C150" s="384" t="s">
        <v>62</v>
      </c>
      <c r="D150" s="500">
        <v>10</v>
      </c>
      <c r="E150" s="501" t="s">
        <v>20</v>
      </c>
      <c r="F150" s="500">
        <v>10</v>
      </c>
      <c r="G150" s="500">
        <v>10</v>
      </c>
      <c r="H150" s="500">
        <v>10</v>
      </c>
      <c r="I150" s="500">
        <v>10</v>
      </c>
      <c r="J150" s="500">
        <v>10</v>
      </c>
      <c r="K150" s="500">
        <v>10</v>
      </c>
      <c r="L150" s="500">
        <v>10</v>
      </c>
      <c r="M150" s="500">
        <v>10</v>
      </c>
      <c r="N150" s="500">
        <v>10</v>
      </c>
      <c r="O150" s="500">
        <v>10</v>
      </c>
      <c r="P150" s="500">
        <v>10</v>
      </c>
      <c r="Q150" s="500">
        <v>10</v>
      </c>
      <c r="R150" s="500">
        <v>10</v>
      </c>
      <c r="S150" s="500">
        <v>10</v>
      </c>
      <c r="T150" s="500">
        <v>10</v>
      </c>
    </row>
    <row r="151" spans="1:20" ht="15" thickBot="1" x14ac:dyDescent="0.35">
      <c r="A151" s="514"/>
      <c r="B151" s="495"/>
      <c r="C151" s="384"/>
      <c r="D151" s="500"/>
      <c r="E151" s="501"/>
      <c r="F151" s="500"/>
      <c r="G151" s="500"/>
      <c r="H151" s="500"/>
      <c r="I151" s="500"/>
      <c r="J151" s="500"/>
      <c r="K151" s="500"/>
      <c r="L151" s="500"/>
      <c r="M151" s="500"/>
      <c r="N151" s="500"/>
      <c r="O151" s="500"/>
      <c r="P151" s="500"/>
      <c r="Q151" s="500"/>
      <c r="R151" s="500"/>
      <c r="S151" s="500"/>
      <c r="T151" s="500"/>
    </row>
    <row r="152" spans="1:20" ht="15" thickBot="1" x14ac:dyDescent="0.35">
      <c r="A152" s="514"/>
      <c r="B152" s="495"/>
      <c r="C152" s="384" t="s">
        <v>21</v>
      </c>
      <c r="D152" s="500">
        <v>5</v>
      </c>
      <c r="E152" s="501" t="s">
        <v>20</v>
      </c>
      <c r="F152" s="500">
        <v>5</v>
      </c>
      <c r="G152" s="500">
        <v>5</v>
      </c>
      <c r="H152" s="500">
        <v>5</v>
      </c>
      <c r="I152" s="500">
        <v>5</v>
      </c>
      <c r="J152" s="500">
        <v>5</v>
      </c>
      <c r="K152" s="500">
        <v>5</v>
      </c>
      <c r="L152" s="500">
        <v>5</v>
      </c>
      <c r="M152" s="500">
        <v>5</v>
      </c>
      <c r="N152" s="500">
        <v>5</v>
      </c>
      <c r="O152" s="500">
        <v>5</v>
      </c>
      <c r="P152" s="500">
        <v>5</v>
      </c>
      <c r="Q152" s="500">
        <v>5</v>
      </c>
      <c r="R152" s="500">
        <v>5</v>
      </c>
      <c r="S152" s="500">
        <v>5</v>
      </c>
      <c r="T152" s="500">
        <v>5</v>
      </c>
    </row>
    <row r="153" spans="1:20" ht="15" thickBot="1" x14ac:dyDescent="0.35">
      <c r="A153" s="514"/>
      <c r="B153" s="495"/>
      <c r="C153" s="384"/>
      <c r="D153" s="500"/>
      <c r="E153" s="501"/>
      <c r="F153" s="500"/>
      <c r="G153" s="500"/>
      <c r="H153" s="500"/>
      <c r="I153" s="500"/>
      <c r="J153" s="500"/>
      <c r="K153" s="500"/>
      <c r="L153" s="500"/>
      <c r="M153" s="500"/>
      <c r="N153" s="500"/>
      <c r="O153" s="500"/>
      <c r="P153" s="500"/>
      <c r="Q153" s="500"/>
      <c r="R153" s="500"/>
      <c r="S153" s="500"/>
      <c r="T153" s="500"/>
    </row>
    <row r="154" spans="1:20" ht="15" thickBot="1" x14ac:dyDescent="0.35">
      <c r="A154" s="514"/>
      <c r="B154" s="495"/>
      <c r="C154" s="384" t="s">
        <v>22</v>
      </c>
      <c r="D154" s="500">
        <v>10</v>
      </c>
      <c r="E154" s="501" t="s">
        <v>20</v>
      </c>
      <c r="F154" s="500">
        <v>10</v>
      </c>
      <c r="G154" s="500">
        <v>10</v>
      </c>
      <c r="H154" s="500">
        <v>10</v>
      </c>
      <c r="I154" s="500">
        <v>10</v>
      </c>
      <c r="J154" s="500">
        <v>10</v>
      </c>
      <c r="K154" s="500">
        <v>10</v>
      </c>
      <c r="L154" s="500">
        <v>10</v>
      </c>
      <c r="M154" s="500">
        <v>10</v>
      </c>
      <c r="N154" s="500">
        <v>10</v>
      </c>
      <c r="O154" s="500">
        <v>10</v>
      </c>
      <c r="P154" s="500">
        <v>10</v>
      </c>
      <c r="Q154" s="500">
        <v>10</v>
      </c>
      <c r="R154" s="500">
        <v>10</v>
      </c>
      <c r="S154" s="500">
        <v>10</v>
      </c>
      <c r="T154" s="500">
        <v>10</v>
      </c>
    </row>
    <row r="155" spans="1:20" ht="15" thickBot="1" x14ac:dyDescent="0.35">
      <c r="A155" s="514"/>
      <c r="B155" s="495"/>
      <c r="C155" s="384"/>
      <c r="D155" s="500"/>
      <c r="E155" s="501"/>
      <c r="F155" s="500"/>
      <c r="G155" s="500"/>
      <c r="H155" s="500"/>
      <c r="I155" s="500"/>
      <c r="J155" s="500"/>
      <c r="K155" s="500"/>
      <c r="L155" s="500"/>
      <c r="M155" s="500"/>
      <c r="N155" s="500"/>
      <c r="O155" s="500"/>
      <c r="P155" s="500"/>
      <c r="Q155" s="500"/>
      <c r="R155" s="500"/>
      <c r="S155" s="500"/>
      <c r="T155" s="50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15" thickBot="1" x14ac:dyDescent="0.35">
      <c r="A181" s="499"/>
      <c r="B181" s="495" t="s">
        <v>75</v>
      </c>
      <c r="C181" s="495"/>
      <c r="D181" s="341">
        <v>20</v>
      </c>
      <c r="E181" s="501" t="s">
        <v>20</v>
      </c>
      <c r="F181" s="341">
        <v>20</v>
      </c>
      <c r="G181" s="341">
        <v>20</v>
      </c>
      <c r="H181" s="341">
        <v>20</v>
      </c>
      <c r="I181" s="341">
        <v>20</v>
      </c>
      <c r="J181" s="341">
        <v>20</v>
      </c>
      <c r="K181" s="341">
        <v>20</v>
      </c>
      <c r="L181" s="341">
        <v>20</v>
      </c>
      <c r="M181" s="341">
        <v>20</v>
      </c>
      <c r="N181" s="341">
        <v>20</v>
      </c>
      <c r="O181" s="341">
        <v>20</v>
      </c>
      <c r="P181" s="341">
        <v>20</v>
      </c>
      <c r="Q181" s="341">
        <v>20</v>
      </c>
      <c r="R181" s="341">
        <v>20</v>
      </c>
      <c r="S181" s="341">
        <v>20</v>
      </c>
      <c r="T181" s="341">
        <v>20</v>
      </c>
    </row>
    <row r="182" spans="1:20" ht="48"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36.7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33"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34.5" customHeight="1" thickBot="1" x14ac:dyDescent="0.35">
      <c r="A187" s="499"/>
      <c r="B187" s="521" t="s">
        <v>79</v>
      </c>
      <c r="C187" s="521"/>
      <c r="D187" s="357">
        <v>0.3135</v>
      </c>
      <c r="E187" s="501" t="s">
        <v>20</v>
      </c>
      <c r="F187" s="357">
        <v>0.6</v>
      </c>
      <c r="G187" s="357">
        <v>0.6</v>
      </c>
      <c r="H187" s="357">
        <v>0.6</v>
      </c>
      <c r="I187" s="357">
        <v>0.6</v>
      </c>
      <c r="J187" s="357">
        <v>0.6</v>
      </c>
      <c r="K187" s="357">
        <v>0.5</v>
      </c>
      <c r="L187" s="357">
        <v>0.5</v>
      </c>
      <c r="M187" s="357">
        <v>0.5</v>
      </c>
      <c r="N187" s="357">
        <v>0.5</v>
      </c>
      <c r="O187" s="357">
        <v>0.5</v>
      </c>
      <c r="P187" s="357">
        <v>0.3135</v>
      </c>
      <c r="Q187" s="357">
        <v>0.3135</v>
      </c>
      <c r="R187" s="357">
        <v>0.3135</v>
      </c>
      <c r="S187" s="357">
        <v>0.3135</v>
      </c>
      <c r="T187" s="357">
        <v>0.3135</v>
      </c>
    </row>
    <row r="188" spans="1:20" ht="37.5" customHeight="1" thickBot="1" x14ac:dyDescent="0.35">
      <c r="A188" s="499"/>
      <c r="B188" s="521"/>
      <c r="C188" s="521"/>
      <c r="D188" s="357"/>
      <c r="E188" s="501"/>
      <c r="F188" s="357"/>
      <c r="G188" s="357"/>
      <c r="H188" s="357"/>
      <c r="I188" s="357"/>
      <c r="J188" s="357"/>
      <c r="K188" s="357"/>
      <c r="L188" s="357"/>
      <c r="M188" s="357"/>
      <c r="N188" s="357"/>
      <c r="O188" s="357"/>
      <c r="P188" s="357"/>
      <c r="Q188" s="357"/>
      <c r="R188" s="357"/>
      <c r="S188" s="357"/>
      <c r="T188" s="357"/>
    </row>
    <row r="189" spans="1:20" ht="36" customHeight="1" thickBot="1" x14ac:dyDescent="0.35">
      <c r="A189" s="499"/>
      <c r="B189" s="508" t="s">
        <v>80</v>
      </c>
      <c r="C189" s="508"/>
      <c r="D189" s="241">
        <v>60.57</v>
      </c>
      <c r="E189" s="82" t="s">
        <v>81</v>
      </c>
      <c r="F189" s="239">
        <v>60.566000000000003</v>
      </c>
      <c r="G189" s="239">
        <v>60.566000000000003</v>
      </c>
      <c r="H189" s="239">
        <v>60.566000000000003</v>
      </c>
      <c r="I189" s="239">
        <v>60.566000000000003</v>
      </c>
      <c r="J189" s="239">
        <v>60.566000000000003</v>
      </c>
      <c r="K189" s="239">
        <v>60.566000000000003</v>
      </c>
      <c r="L189" s="239">
        <v>60.566000000000003</v>
      </c>
      <c r="M189" s="239">
        <v>60.566000000000003</v>
      </c>
      <c r="N189" s="239">
        <v>60.566000000000003</v>
      </c>
      <c r="O189" s="239">
        <v>60.566000000000003</v>
      </c>
      <c r="P189" s="239">
        <v>60.566000000000003</v>
      </c>
      <c r="Q189" s="239">
        <v>60.566000000000003</v>
      </c>
      <c r="R189" s="239">
        <v>60.566000000000003</v>
      </c>
      <c r="S189" s="239">
        <v>60.566000000000003</v>
      </c>
      <c r="T189" s="239">
        <v>60.566000000000003</v>
      </c>
    </row>
    <row r="190" spans="1:20" ht="36" customHeight="1" thickBot="1" x14ac:dyDescent="0.35">
      <c r="A190" s="499"/>
      <c r="B190" s="508"/>
      <c r="C190" s="508"/>
      <c r="D190" s="239">
        <v>60.566000000000003</v>
      </c>
      <c r="E190" s="82" t="s">
        <v>81</v>
      </c>
      <c r="F190" s="239">
        <v>60.566000000000003</v>
      </c>
      <c r="G190" s="239">
        <v>60.566000000000003</v>
      </c>
      <c r="H190" s="239">
        <v>60.566000000000003</v>
      </c>
      <c r="I190" s="239">
        <v>60.566000000000003</v>
      </c>
      <c r="J190" s="239">
        <v>60.566000000000003</v>
      </c>
      <c r="K190" s="239">
        <v>60.566000000000003</v>
      </c>
      <c r="L190" s="239">
        <v>60.566000000000003</v>
      </c>
      <c r="M190" s="239">
        <v>60.566000000000003</v>
      </c>
      <c r="N190" s="239">
        <v>60.566000000000003</v>
      </c>
      <c r="O190" s="239">
        <v>60.566000000000003</v>
      </c>
      <c r="P190" s="239">
        <v>60.566000000000003</v>
      </c>
      <c r="Q190" s="239">
        <v>60.566000000000003</v>
      </c>
      <c r="R190" s="239">
        <v>60.566000000000003</v>
      </c>
      <c r="S190" s="239">
        <v>60.566000000000003</v>
      </c>
      <c r="T190" s="239">
        <v>60.566000000000003</v>
      </c>
    </row>
    <row r="191" spans="1:20" ht="26.25" customHeight="1" thickBot="1" x14ac:dyDescent="0.35">
      <c r="A191" s="499"/>
      <c r="B191" s="508" t="s">
        <v>82</v>
      </c>
      <c r="C191" s="508"/>
      <c r="D191" s="498">
        <v>0.1</v>
      </c>
      <c r="E191" s="82" t="s">
        <v>83</v>
      </c>
      <c r="F191" s="498">
        <v>0.1</v>
      </c>
      <c r="G191" s="498">
        <v>0.1</v>
      </c>
      <c r="H191" s="498">
        <v>0.1</v>
      </c>
      <c r="I191" s="498">
        <v>0.1</v>
      </c>
      <c r="J191" s="498">
        <v>0.1</v>
      </c>
      <c r="K191" s="498">
        <v>0.1</v>
      </c>
      <c r="L191" s="498">
        <v>0.1</v>
      </c>
      <c r="M191" s="498">
        <v>0.1</v>
      </c>
      <c r="N191" s="498">
        <v>0.1</v>
      </c>
      <c r="O191" s="498">
        <v>0.1</v>
      </c>
      <c r="P191" s="498">
        <v>0.1</v>
      </c>
      <c r="Q191" s="498">
        <v>0.1</v>
      </c>
      <c r="R191" s="498">
        <v>0.1</v>
      </c>
      <c r="S191" s="498">
        <v>0.1</v>
      </c>
      <c r="T191" s="498">
        <v>0.1</v>
      </c>
    </row>
    <row r="192" spans="1:20" ht="36" customHeight="1" thickBot="1" x14ac:dyDescent="0.35">
      <c r="A192" s="499"/>
      <c r="B192" s="508"/>
      <c r="C192" s="508"/>
      <c r="D192" s="498"/>
      <c r="E192" s="82" t="s">
        <v>84</v>
      </c>
      <c r="F192" s="498"/>
      <c r="G192" s="498"/>
      <c r="H192" s="498"/>
      <c r="I192" s="498"/>
      <c r="J192" s="498"/>
      <c r="K192" s="498"/>
      <c r="L192" s="498"/>
      <c r="M192" s="498"/>
      <c r="N192" s="498"/>
      <c r="O192" s="498"/>
      <c r="P192" s="498"/>
      <c r="Q192" s="498"/>
      <c r="R192" s="498"/>
      <c r="S192" s="498"/>
      <c r="T192" s="498"/>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22.5" customHeight="1" thickBot="1" x14ac:dyDescent="0.35">
      <c r="A199" s="499"/>
      <c r="B199" s="521" t="s">
        <v>85</v>
      </c>
      <c r="C199" s="521"/>
      <c r="D199" s="239">
        <v>60.566000000000003</v>
      </c>
      <c r="E199" s="82" t="s">
        <v>81</v>
      </c>
      <c r="F199" s="239">
        <v>60.566000000000003</v>
      </c>
      <c r="G199" s="239">
        <v>60.566000000000003</v>
      </c>
      <c r="H199" s="239">
        <v>60.566000000000003</v>
      </c>
      <c r="I199" s="239">
        <v>60.566000000000003</v>
      </c>
      <c r="J199" s="239">
        <v>60.566000000000003</v>
      </c>
      <c r="K199" s="239">
        <v>60.566000000000003</v>
      </c>
      <c r="L199" s="239">
        <v>60.566000000000003</v>
      </c>
      <c r="M199" s="239">
        <v>60.566000000000003</v>
      </c>
      <c r="N199" s="239">
        <v>60.566000000000003</v>
      </c>
      <c r="O199" s="239">
        <v>60.566000000000003</v>
      </c>
      <c r="P199" s="239">
        <v>60.566000000000003</v>
      </c>
      <c r="Q199" s="239">
        <v>60.566000000000003</v>
      </c>
      <c r="R199" s="239">
        <v>60.566000000000003</v>
      </c>
      <c r="S199" s="239">
        <v>60.566000000000003</v>
      </c>
      <c r="T199" s="239">
        <v>60.566000000000003</v>
      </c>
    </row>
    <row r="200" spans="1:20" ht="24.75" customHeight="1" thickBot="1" x14ac:dyDescent="0.35">
      <c r="A200" s="499"/>
      <c r="B200" s="521"/>
      <c r="C200" s="521"/>
      <c r="D200" s="242">
        <v>56</v>
      </c>
      <c r="E200" s="82" t="s">
        <v>81</v>
      </c>
      <c r="F200" s="242">
        <v>56</v>
      </c>
      <c r="G200" s="242">
        <v>56</v>
      </c>
      <c r="H200" s="242">
        <v>56</v>
      </c>
      <c r="I200" s="242">
        <v>56</v>
      </c>
      <c r="J200" s="242">
        <v>56</v>
      </c>
      <c r="K200" s="242">
        <v>56</v>
      </c>
      <c r="L200" s="242">
        <v>56</v>
      </c>
      <c r="M200" s="242">
        <v>56</v>
      </c>
      <c r="N200" s="242">
        <v>56</v>
      </c>
      <c r="O200" s="242">
        <v>56</v>
      </c>
      <c r="P200" s="242">
        <v>56</v>
      </c>
      <c r="Q200" s="242">
        <v>56</v>
      </c>
      <c r="R200" s="242">
        <v>56</v>
      </c>
      <c r="S200" s="242">
        <v>56</v>
      </c>
      <c r="T200" s="242">
        <v>56</v>
      </c>
    </row>
    <row r="201" spans="1:20" ht="15.75" customHeight="1" thickBot="1" x14ac:dyDescent="0.35">
      <c r="A201" s="499"/>
      <c r="B201" s="495" t="s">
        <v>159</v>
      </c>
      <c r="C201" s="495"/>
      <c r="D201" s="341">
        <v>99</v>
      </c>
      <c r="E201" s="501" t="s">
        <v>20</v>
      </c>
      <c r="F201" s="341">
        <v>99</v>
      </c>
      <c r="G201" s="341">
        <v>99</v>
      </c>
      <c r="H201" s="341">
        <v>99</v>
      </c>
      <c r="I201" s="341">
        <v>99</v>
      </c>
      <c r="J201" s="341">
        <v>99</v>
      </c>
      <c r="K201" s="341">
        <v>99</v>
      </c>
      <c r="L201" s="341">
        <v>99</v>
      </c>
      <c r="M201" s="341">
        <v>99</v>
      </c>
      <c r="N201" s="341">
        <v>100</v>
      </c>
      <c r="O201" s="341">
        <v>100</v>
      </c>
      <c r="P201" s="341">
        <v>100</v>
      </c>
      <c r="Q201" s="341">
        <v>100</v>
      </c>
      <c r="R201" s="341">
        <v>100</v>
      </c>
      <c r="S201" s="341">
        <v>100</v>
      </c>
      <c r="T201" s="341">
        <v>100</v>
      </c>
    </row>
    <row r="202" spans="1:20" ht="4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28.5" customHeight="1"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95">
        <v>50.145000000000003</v>
      </c>
      <c r="E204" s="82" t="s">
        <v>88</v>
      </c>
      <c r="F204" s="243">
        <v>41.103999999999999</v>
      </c>
      <c r="G204" s="243">
        <v>41.103999999999999</v>
      </c>
      <c r="H204" s="243">
        <v>41.103999999999999</v>
      </c>
      <c r="I204" s="243">
        <v>41.103999999999999</v>
      </c>
      <c r="J204" s="243">
        <v>41.103999999999999</v>
      </c>
      <c r="K204" s="243">
        <v>41.103999999999999</v>
      </c>
      <c r="L204" s="243">
        <v>41.103999999999999</v>
      </c>
      <c r="M204" s="243">
        <v>41.103999999999999</v>
      </c>
      <c r="N204" s="243">
        <v>41.103999999999999</v>
      </c>
      <c r="O204" s="243">
        <v>41.103999999999999</v>
      </c>
      <c r="P204" s="243">
        <v>41.103999999999999</v>
      </c>
      <c r="Q204" s="243">
        <v>41.103999999999999</v>
      </c>
      <c r="R204" s="243">
        <v>41.103999999999999</v>
      </c>
      <c r="S204" s="95">
        <v>50.145000000000003</v>
      </c>
      <c r="T204" s="95">
        <v>50.145000000000003</v>
      </c>
    </row>
    <row r="205" spans="1:20" ht="31.5" customHeight="1" thickBot="1" x14ac:dyDescent="0.35">
      <c r="A205" s="499"/>
      <c r="B205" s="495"/>
      <c r="C205" s="495"/>
      <c r="D205" s="242">
        <v>56</v>
      </c>
      <c r="E205" s="82" t="s">
        <v>81</v>
      </c>
      <c r="F205" s="242">
        <v>56</v>
      </c>
      <c r="G205" s="242">
        <v>56</v>
      </c>
      <c r="H205" s="242">
        <v>56</v>
      </c>
      <c r="I205" s="242">
        <v>56</v>
      </c>
      <c r="J205" s="242">
        <v>56</v>
      </c>
      <c r="K205" s="242">
        <v>56</v>
      </c>
      <c r="L205" s="242">
        <v>56</v>
      </c>
      <c r="M205" s="242">
        <v>56</v>
      </c>
      <c r="N205" s="242">
        <v>56</v>
      </c>
      <c r="O205" s="242">
        <v>56</v>
      </c>
      <c r="P205" s="242">
        <v>56</v>
      </c>
      <c r="Q205" s="242">
        <v>56</v>
      </c>
      <c r="R205" s="242">
        <v>56</v>
      </c>
      <c r="S205" s="242">
        <v>56</v>
      </c>
      <c r="T205" s="242">
        <v>56</v>
      </c>
    </row>
    <row r="206" spans="1:20" ht="27" customHeight="1" thickBot="1" x14ac:dyDescent="0.35">
      <c r="A206" s="499"/>
      <c r="B206" s="495" t="s">
        <v>158</v>
      </c>
      <c r="C206" s="495"/>
      <c r="D206" s="242">
        <v>41.103999999999999</v>
      </c>
      <c r="E206" s="82" t="s">
        <v>88</v>
      </c>
      <c r="F206" s="243">
        <v>41.103999999999999</v>
      </c>
      <c r="G206" s="243">
        <v>41.103999999999999</v>
      </c>
      <c r="H206" s="243">
        <v>41.103999999999999</v>
      </c>
      <c r="I206" s="243">
        <v>41.103999999999999</v>
      </c>
      <c r="J206" s="243">
        <v>41.103999999999999</v>
      </c>
      <c r="K206" s="243">
        <v>41.103999999999999</v>
      </c>
      <c r="L206" s="243">
        <v>41.103999999999999</v>
      </c>
      <c r="M206" s="243">
        <v>41.103999999999999</v>
      </c>
      <c r="N206" s="243">
        <v>41.103999999999999</v>
      </c>
      <c r="O206" s="243">
        <v>41.103999999999999</v>
      </c>
      <c r="P206" s="243">
        <v>41.103999999999999</v>
      </c>
      <c r="Q206" s="243">
        <v>41.103999999999999</v>
      </c>
      <c r="R206" s="243">
        <v>41.103999999999999</v>
      </c>
      <c r="S206" s="243">
        <v>41.103999999999999</v>
      </c>
      <c r="T206" s="95">
        <v>50.145000000000003</v>
      </c>
    </row>
    <row r="207" spans="1:20" ht="42" customHeight="1" thickBot="1" x14ac:dyDescent="0.35">
      <c r="A207" s="499"/>
      <c r="B207" s="495"/>
      <c r="C207" s="495"/>
      <c r="D207" s="95">
        <v>50.145000000000003</v>
      </c>
      <c r="E207" s="82" t="s">
        <v>81</v>
      </c>
      <c r="F207" s="243">
        <v>41.103999999999999</v>
      </c>
      <c r="G207" s="243">
        <v>41.103999999999999</v>
      </c>
      <c r="H207" s="243">
        <v>41.103999999999999</v>
      </c>
      <c r="I207" s="243">
        <v>41.103999999999999</v>
      </c>
      <c r="J207" s="243">
        <v>41.103999999999999</v>
      </c>
      <c r="K207" s="243">
        <v>41.103999999999999</v>
      </c>
      <c r="L207" s="243">
        <v>41.103999999999999</v>
      </c>
      <c r="M207" s="243">
        <v>41.103999999999999</v>
      </c>
      <c r="N207" s="243">
        <v>41.103999999999999</v>
      </c>
      <c r="O207" s="243">
        <v>41.103999999999999</v>
      </c>
      <c r="P207" s="243">
        <v>41.103999999999999</v>
      </c>
      <c r="Q207" s="243">
        <v>41.103999999999999</v>
      </c>
      <c r="R207" s="243">
        <v>41.103999999999999</v>
      </c>
      <c r="S207" s="95">
        <v>50.145000000000003</v>
      </c>
      <c r="T207" s="95">
        <v>50.145000000000003</v>
      </c>
    </row>
    <row r="208" spans="1:20" ht="15" thickBot="1" x14ac:dyDescent="0.35">
      <c r="A208" s="499"/>
      <c r="B208" s="495" t="s">
        <v>89</v>
      </c>
      <c r="C208" s="495"/>
      <c r="D208" s="354">
        <v>0.4</v>
      </c>
      <c r="E208" s="82" t="s">
        <v>83</v>
      </c>
      <c r="F208" s="354">
        <v>0.4</v>
      </c>
      <c r="G208" s="354">
        <v>0.4</v>
      </c>
      <c r="H208" s="354">
        <v>0.4</v>
      </c>
      <c r="I208" s="354">
        <v>0.4</v>
      </c>
      <c r="J208" s="354">
        <v>0.4</v>
      </c>
      <c r="K208" s="354">
        <v>0.4</v>
      </c>
      <c r="L208" s="354">
        <v>0.4</v>
      </c>
      <c r="M208" s="354">
        <v>0.4</v>
      </c>
      <c r="N208" s="354">
        <v>0.4</v>
      </c>
      <c r="O208" s="354">
        <v>0.4</v>
      </c>
      <c r="P208" s="354">
        <v>0.4</v>
      </c>
      <c r="Q208" s="354">
        <v>0.4</v>
      </c>
      <c r="R208" s="354">
        <v>0.4</v>
      </c>
      <c r="S208" s="354">
        <v>0.4</v>
      </c>
      <c r="T208" s="354">
        <v>0.4</v>
      </c>
    </row>
    <row r="209" spans="1:23" ht="41.25" customHeight="1" thickBot="1" x14ac:dyDescent="0.35">
      <c r="A209" s="499"/>
      <c r="B209" s="495"/>
      <c r="C209" s="495"/>
      <c r="D209" s="354"/>
      <c r="E209" s="82" t="s">
        <v>84</v>
      </c>
      <c r="F209" s="354"/>
      <c r="G209" s="354"/>
      <c r="H209" s="354"/>
      <c r="I209" s="354"/>
      <c r="J209" s="354"/>
      <c r="K209" s="354"/>
      <c r="L209" s="354"/>
      <c r="M209" s="354"/>
      <c r="N209" s="354"/>
      <c r="O209" s="354"/>
      <c r="P209" s="354"/>
      <c r="Q209" s="354"/>
      <c r="R209" s="354"/>
      <c r="S209" s="354"/>
      <c r="T209" s="354"/>
    </row>
    <row r="210" spans="1:23"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3"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3"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3" ht="15" thickBot="1" x14ac:dyDescent="0.35">
      <c r="A213" s="499"/>
      <c r="B213" s="384" t="s">
        <v>91</v>
      </c>
      <c r="C213" s="383"/>
      <c r="D213" s="154"/>
      <c r="E213" s="384" t="s">
        <v>6</v>
      </c>
      <c r="F213" s="370">
        <v>2023</v>
      </c>
      <c r="G213" s="370"/>
      <c r="H213" s="370"/>
      <c r="I213" s="370"/>
      <c r="J213" s="371"/>
      <c r="K213" s="370">
        <v>2024</v>
      </c>
      <c r="L213" s="370"/>
      <c r="M213" s="370"/>
      <c r="N213" s="370"/>
      <c r="O213" s="371"/>
      <c r="P213" s="370">
        <v>2025</v>
      </c>
      <c r="Q213" s="370"/>
      <c r="R213" s="370"/>
      <c r="S213" s="370"/>
      <c r="T213" s="371"/>
    </row>
    <row r="214" spans="1:23" ht="21" thickBot="1" x14ac:dyDescent="0.35">
      <c r="A214" s="499"/>
      <c r="B214" s="525"/>
      <c r="C214" s="525"/>
      <c r="D214" s="154"/>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3"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3"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3" ht="15" thickBot="1" x14ac:dyDescent="0.35">
      <c r="A217" s="499"/>
      <c r="B217" s="495" t="s">
        <v>94</v>
      </c>
      <c r="C217" s="495"/>
      <c r="D217" s="257">
        <v>3181</v>
      </c>
      <c r="E217" s="82" t="s">
        <v>95</v>
      </c>
      <c r="F217" s="63">
        <f>3059+12</f>
        <v>3071</v>
      </c>
      <c r="G217" s="63">
        <f t="shared" ref="G217:I217" si="2">3059+12</f>
        <v>3071</v>
      </c>
      <c r="H217" s="63">
        <f t="shared" si="2"/>
        <v>3071</v>
      </c>
      <c r="I217" s="63">
        <f t="shared" si="2"/>
        <v>3071</v>
      </c>
      <c r="J217" s="63">
        <v>3071</v>
      </c>
      <c r="K217" s="63">
        <f>J217+12</f>
        <v>3083</v>
      </c>
      <c r="L217" s="63">
        <f t="shared" ref="L217:N217" si="3">K217+12</f>
        <v>3095</v>
      </c>
      <c r="M217" s="63">
        <f t="shared" si="3"/>
        <v>3107</v>
      </c>
      <c r="N217" s="63">
        <f t="shared" si="3"/>
        <v>3119</v>
      </c>
      <c r="O217" s="63">
        <v>3119</v>
      </c>
      <c r="P217" s="63">
        <v>3131</v>
      </c>
      <c r="Q217" s="63">
        <v>3144</v>
      </c>
      <c r="R217" s="63">
        <v>3168</v>
      </c>
      <c r="S217" s="63">
        <v>3181</v>
      </c>
      <c r="T217" s="63">
        <v>3181</v>
      </c>
    </row>
    <row r="218" spans="1:23" ht="15" thickBot="1" x14ac:dyDescent="0.35">
      <c r="A218" s="499"/>
      <c r="B218" s="495"/>
      <c r="C218" s="495"/>
      <c r="D218" s="258">
        <v>60.566000000000003</v>
      </c>
      <c r="E218" s="82" t="s">
        <v>81</v>
      </c>
      <c r="F218" s="239">
        <v>60.566000000000003</v>
      </c>
      <c r="G218" s="239">
        <v>60.566000000000003</v>
      </c>
      <c r="H218" s="239">
        <v>60.566000000000003</v>
      </c>
      <c r="I218" s="239">
        <v>60.566000000000003</v>
      </c>
      <c r="J218" s="239">
        <v>60.566000000000003</v>
      </c>
      <c r="K218" s="239">
        <v>60.566000000000003</v>
      </c>
      <c r="L218" s="239">
        <v>60.566000000000003</v>
      </c>
      <c r="M218" s="239">
        <v>60.566000000000003</v>
      </c>
      <c r="N218" s="239">
        <v>60.566000000000003</v>
      </c>
      <c r="O218" s="239">
        <v>60.566000000000003</v>
      </c>
      <c r="P218" s="239">
        <v>60.566000000000003</v>
      </c>
      <c r="Q218" s="239">
        <v>60.566000000000003</v>
      </c>
      <c r="R218" s="239">
        <v>60.566000000000003</v>
      </c>
      <c r="S218" s="239">
        <v>60.566000000000003</v>
      </c>
      <c r="T218" s="239">
        <v>60.566000000000003</v>
      </c>
    </row>
    <row r="219" spans="1:23" ht="15" thickBot="1" x14ac:dyDescent="0.35">
      <c r="A219" s="499"/>
      <c r="B219" s="495" t="s">
        <v>96</v>
      </c>
      <c r="C219" s="495"/>
      <c r="D219" s="258">
        <v>60.566000000000003</v>
      </c>
      <c r="E219" s="82" t="s">
        <v>81</v>
      </c>
      <c r="F219" s="239">
        <v>60.566000000000003</v>
      </c>
      <c r="G219" s="239">
        <v>60.566000000000003</v>
      </c>
      <c r="H219" s="239">
        <v>60.566000000000003</v>
      </c>
      <c r="I219" s="239">
        <v>60.566000000000003</v>
      </c>
      <c r="J219" s="239">
        <v>60.566000000000003</v>
      </c>
      <c r="K219" s="239">
        <v>60.566000000000003</v>
      </c>
      <c r="L219" s="239">
        <v>60.566000000000003</v>
      </c>
      <c r="M219" s="239">
        <v>60.566000000000003</v>
      </c>
      <c r="N219" s="239">
        <v>60.566000000000003</v>
      </c>
      <c r="O219" s="239">
        <v>60.566000000000003</v>
      </c>
      <c r="P219" s="239">
        <v>60.566000000000003</v>
      </c>
      <c r="Q219" s="239">
        <v>60.566000000000003</v>
      </c>
      <c r="R219" s="239">
        <v>60.566000000000003</v>
      </c>
      <c r="S219" s="239">
        <v>60.566000000000003</v>
      </c>
      <c r="T219" s="239">
        <v>60.566000000000003</v>
      </c>
    </row>
    <row r="220" spans="1:23" ht="15" thickBot="1" x14ac:dyDescent="0.35">
      <c r="A220" s="499"/>
      <c r="B220" s="495"/>
      <c r="C220" s="495"/>
      <c r="D220" s="259">
        <v>9625</v>
      </c>
      <c r="E220" s="82" t="s">
        <v>97</v>
      </c>
      <c r="F220" s="244">
        <v>9654</v>
      </c>
      <c r="G220" s="244">
        <v>9654</v>
      </c>
      <c r="H220" s="244">
        <v>9654</v>
      </c>
      <c r="I220" s="244">
        <v>9654</v>
      </c>
      <c r="J220" s="244">
        <v>9654</v>
      </c>
      <c r="K220" s="63">
        <v>9639</v>
      </c>
      <c r="L220" s="63">
        <v>9639</v>
      </c>
      <c r="M220" s="63">
        <v>9639</v>
      </c>
      <c r="N220" s="63">
        <v>9639</v>
      </c>
      <c r="O220" s="63">
        <v>9639</v>
      </c>
      <c r="P220" s="63">
        <v>9625</v>
      </c>
      <c r="Q220" s="63">
        <v>9625</v>
      </c>
      <c r="R220" s="63">
        <v>9625</v>
      </c>
      <c r="S220" s="63">
        <v>9625</v>
      </c>
      <c r="T220" s="63">
        <v>9625</v>
      </c>
      <c r="V220" s="2"/>
      <c r="W220" s="2"/>
    </row>
    <row r="221" spans="1:23" ht="15" thickBot="1" x14ac:dyDescent="0.35">
      <c r="A221" s="499"/>
      <c r="B221" s="495" t="s">
        <v>98</v>
      </c>
      <c r="C221" s="495"/>
      <c r="D221" s="258">
        <v>60.566000000000003</v>
      </c>
      <c r="E221" s="82" t="s">
        <v>81</v>
      </c>
      <c r="F221" s="239">
        <v>60.566000000000003</v>
      </c>
      <c r="G221" s="239">
        <v>60.566000000000003</v>
      </c>
      <c r="H221" s="239">
        <v>60.566000000000003</v>
      </c>
      <c r="I221" s="239">
        <v>60.566000000000003</v>
      </c>
      <c r="J221" s="239">
        <v>60.566000000000003</v>
      </c>
      <c r="K221" s="239">
        <v>60.566000000000003</v>
      </c>
      <c r="L221" s="239">
        <v>60.566000000000003</v>
      </c>
      <c r="M221" s="239">
        <v>60.566000000000003</v>
      </c>
      <c r="N221" s="239">
        <v>60.566000000000003</v>
      </c>
      <c r="O221" s="239">
        <v>60.566000000000003</v>
      </c>
      <c r="P221" s="239">
        <v>60.566000000000003</v>
      </c>
      <c r="Q221" s="239">
        <v>60.566000000000003</v>
      </c>
      <c r="R221" s="239">
        <v>60.566000000000003</v>
      </c>
      <c r="S221" s="239">
        <v>60.566000000000003</v>
      </c>
      <c r="T221" s="239">
        <v>60.566000000000003</v>
      </c>
    </row>
    <row r="222" spans="1:23" ht="15" thickBot="1" x14ac:dyDescent="0.35">
      <c r="A222" s="499"/>
      <c r="B222" s="495"/>
      <c r="C222" s="495"/>
      <c r="D222" s="259">
        <v>9625</v>
      </c>
      <c r="E222" s="82" t="s">
        <v>97</v>
      </c>
      <c r="F222" s="244">
        <v>9654</v>
      </c>
      <c r="G222" s="244">
        <v>9654</v>
      </c>
      <c r="H222" s="244">
        <v>9654</v>
      </c>
      <c r="I222" s="244">
        <v>9654</v>
      </c>
      <c r="J222" s="244">
        <v>9654</v>
      </c>
      <c r="K222" s="63">
        <v>9639</v>
      </c>
      <c r="L222" s="63">
        <v>9639</v>
      </c>
      <c r="M222" s="63">
        <v>9639</v>
      </c>
      <c r="N222" s="63">
        <v>9639</v>
      </c>
      <c r="O222" s="63">
        <v>9639</v>
      </c>
      <c r="P222" s="63">
        <v>9625</v>
      </c>
      <c r="Q222" s="63">
        <v>9625</v>
      </c>
      <c r="R222" s="63">
        <v>9625</v>
      </c>
      <c r="S222" s="63">
        <v>9625</v>
      </c>
      <c r="T222" s="63">
        <v>9625</v>
      </c>
    </row>
    <row r="223" spans="1:23" ht="15" thickBot="1" x14ac:dyDescent="0.35">
      <c r="A223" s="499"/>
      <c r="B223" s="495" t="s">
        <v>99</v>
      </c>
      <c r="C223" s="495"/>
      <c r="D223" s="260">
        <v>1508</v>
      </c>
      <c r="E223" s="82" t="s">
        <v>95</v>
      </c>
      <c r="F223" s="63">
        <v>1283</v>
      </c>
      <c r="G223" s="63">
        <v>1283</v>
      </c>
      <c r="H223" s="63">
        <v>1283</v>
      </c>
      <c r="I223" s="63">
        <v>1283</v>
      </c>
      <c r="J223" s="63">
        <v>1283</v>
      </c>
      <c r="K223" s="63">
        <v>1399</v>
      </c>
      <c r="L223" s="63">
        <v>1399</v>
      </c>
      <c r="M223" s="63">
        <v>1399</v>
      </c>
      <c r="N223" s="63">
        <v>1399</v>
      </c>
      <c r="O223" s="63">
        <v>1399</v>
      </c>
      <c r="P223" s="63">
        <v>1508</v>
      </c>
      <c r="Q223" s="63">
        <v>1508</v>
      </c>
      <c r="R223" s="63">
        <v>1508</v>
      </c>
      <c r="S223" s="63">
        <v>1508</v>
      </c>
      <c r="T223" s="242">
        <v>1508</v>
      </c>
    </row>
    <row r="224" spans="1:23" ht="15" thickBot="1" x14ac:dyDescent="0.35">
      <c r="A224" s="499"/>
      <c r="B224" s="495"/>
      <c r="C224" s="495"/>
      <c r="D224" s="261">
        <v>50.145000000000003</v>
      </c>
      <c r="E224" s="82" t="s">
        <v>88</v>
      </c>
      <c r="F224" s="243">
        <v>41.103999999999999</v>
      </c>
      <c r="G224" s="243">
        <v>41.103999999999999</v>
      </c>
      <c r="H224" s="243">
        <v>41.103999999999999</v>
      </c>
      <c r="I224" s="243">
        <v>41.103999999999999</v>
      </c>
      <c r="J224" s="243">
        <v>41.103999999999999</v>
      </c>
      <c r="K224" s="243">
        <v>41.103999999999999</v>
      </c>
      <c r="L224" s="243">
        <v>41.103999999999999</v>
      </c>
      <c r="M224" s="243">
        <v>41.103999999999999</v>
      </c>
      <c r="N224" s="243">
        <v>41.103999999999999</v>
      </c>
      <c r="O224" s="243">
        <v>41.103999999999999</v>
      </c>
      <c r="P224" s="243">
        <v>41.103999999999999</v>
      </c>
      <c r="Q224" s="243">
        <v>41.103999999999999</v>
      </c>
      <c r="R224" s="243">
        <v>41.103999999999999</v>
      </c>
      <c r="S224" s="95">
        <v>50.145000000000003</v>
      </c>
      <c r="T224" s="95">
        <v>50.145000000000003</v>
      </c>
    </row>
    <row r="225" spans="1:22" ht="15" thickBot="1" x14ac:dyDescent="0.35">
      <c r="A225" s="499"/>
      <c r="B225" s="524" t="s">
        <v>100</v>
      </c>
      <c r="C225" s="524"/>
      <c r="D225" s="259">
        <v>6543</v>
      </c>
      <c r="E225" s="82" t="s">
        <v>38</v>
      </c>
      <c r="F225" s="242">
        <v>5854</v>
      </c>
      <c r="G225" s="242">
        <v>5854</v>
      </c>
      <c r="H225" s="242">
        <v>5854</v>
      </c>
      <c r="I225" s="242">
        <v>5854</v>
      </c>
      <c r="J225" s="242">
        <v>5854</v>
      </c>
      <c r="K225" s="63">
        <v>6120</v>
      </c>
      <c r="L225" s="63">
        <v>6120</v>
      </c>
      <c r="M225" s="63">
        <v>6120</v>
      </c>
      <c r="N225" s="63">
        <v>6120</v>
      </c>
      <c r="O225" s="63">
        <v>6120</v>
      </c>
      <c r="P225" s="63">
        <v>6543</v>
      </c>
      <c r="Q225" s="63">
        <v>6543</v>
      </c>
      <c r="R225" s="63">
        <v>6543</v>
      </c>
      <c r="S225" s="63">
        <v>6543</v>
      </c>
      <c r="T225" s="63">
        <v>6543</v>
      </c>
    </row>
    <row r="226" spans="1:22" ht="15" thickBot="1" x14ac:dyDescent="0.35">
      <c r="A226" s="499"/>
      <c r="B226" s="524"/>
      <c r="C226" s="524"/>
      <c r="D226" s="259">
        <v>10131</v>
      </c>
      <c r="E226" s="82" t="s">
        <v>38</v>
      </c>
      <c r="F226" s="245">
        <v>10270</v>
      </c>
      <c r="G226" s="245">
        <v>10270</v>
      </c>
      <c r="H226" s="245">
        <v>10270</v>
      </c>
      <c r="I226" s="245">
        <v>10270</v>
      </c>
      <c r="J226" s="245">
        <v>10270</v>
      </c>
      <c r="K226" s="63">
        <v>10200</v>
      </c>
      <c r="L226" s="63">
        <v>10200</v>
      </c>
      <c r="M226" s="63">
        <v>10200</v>
      </c>
      <c r="N226" s="63">
        <v>10200</v>
      </c>
      <c r="O226" s="63">
        <v>10200</v>
      </c>
      <c r="P226" s="63">
        <v>10131</v>
      </c>
      <c r="Q226" s="63">
        <v>10131</v>
      </c>
      <c r="R226" s="63">
        <v>10131</v>
      </c>
      <c r="S226" s="63">
        <v>10131</v>
      </c>
      <c r="T226" s="63">
        <v>10131</v>
      </c>
    </row>
    <row r="227" spans="1:22" ht="28.5"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32.25" customHeight="1" thickBot="1" x14ac:dyDescent="0.35">
      <c r="A229" s="499"/>
      <c r="B229" s="495"/>
      <c r="C229" s="246" t="s">
        <v>21</v>
      </c>
      <c r="D229" s="238">
        <v>1</v>
      </c>
      <c r="E229" s="82" t="s">
        <v>20</v>
      </c>
      <c r="F229" s="238">
        <v>1</v>
      </c>
      <c r="G229" s="238">
        <v>1</v>
      </c>
      <c r="H229" s="238">
        <v>1</v>
      </c>
      <c r="I229" s="238">
        <v>1</v>
      </c>
      <c r="J229" s="238">
        <v>1</v>
      </c>
      <c r="K229" s="238">
        <v>1</v>
      </c>
      <c r="L229" s="238">
        <v>1</v>
      </c>
      <c r="M229" s="238">
        <v>1</v>
      </c>
      <c r="N229" s="238">
        <v>1</v>
      </c>
      <c r="O229" s="238">
        <v>1</v>
      </c>
      <c r="P229" s="238">
        <v>1</v>
      </c>
      <c r="Q229" s="238">
        <v>1</v>
      </c>
      <c r="R229" s="238">
        <v>1</v>
      </c>
      <c r="S229" s="238">
        <v>1</v>
      </c>
      <c r="T229" s="238">
        <v>1</v>
      </c>
      <c r="V229" s="14"/>
    </row>
    <row r="230" spans="1:22" ht="41.25" customHeight="1" thickBot="1" x14ac:dyDescent="0.35">
      <c r="A230" s="499"/>
      <c r="B230" s="495"/>
      <c r="C230" s="246" t="s">
        <v>22</v>
      </c>
      <c r="D230" s="238">
        <v>1</v>
      </c>
      <c r="E230" s="82" t="s">
        <v>20</v>
      </c>
      <c r="F230" s="238">
        <v>1</v>
      </c>
      <c r="G230" s="238">
        <v>1</v>
      </c>
      <c r="H230" s="238">
        <v>1</v>
      </c>
      <c r="I230" s="238">
        <v>1</v>
      </c>
      <c r="J230" s="238">
        <v>1</v>
      </c>
      <c r="K230" s="238">
        <v>1</v>
      </c>
      <c r="L230" s="238">
        <v>1</v>
      </c>
      <c r="M230" s="238">
        <v>1</v>
      </c>
      <c r="N230" s="238">
        <v>1</v>
      </c>
      <c r="O230" s="238">
        <v>1</v>
      </c>
      <c r="P230" s="238">
        <v>1</v>
      </c>
      <c r="Q230" s="238">
        <v>1</v>
      </c>
      <c r="R230" s="238">
        <v>1</v>
      </c>
      <c r="S230" s="238">
        <v>1</v>
      </c>
      <c r="T230" s="238">
        <v>1</v>
      </c>
    </row>
    <row r="231" spans="1:22" ht="28.5"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8.5"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7.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1">
        <v>0</v>
      </c>
      <c r="E234" s="501" t="s">
        <v>20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495"/>
      <c r="D235" s="341"/>
      <c r="E235" s="501"/>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2</v>
      </c>
      <c r="E236" s="501" t="s">
        <v>20</v>
      </c>
      <c r="F236" s="341">
        <v>2</v>
      </c>
      <c r="G236" s="341">
        <v>2</v>
      </c>
      <c r="H236" s="341">
        <v>2</v>
      </c>
      <c r="I236" s="341">
        <v>2</v>
      </c>
      <c r="J236" s="341">
        <v>2</v>
      </c>
      <c r="K236" s="341">
        <v>2</v>
      </c>
      <c r="L236" s="341">
        <v>2</v>
      </c>
      <c r="M236" s="341">
        <v>2</v>
      </c>
      <c r="N236" s="341">
        <v>2</v>
      </c>
      <c r="O236" s="341">
        <v>2</v>
      </c>
      <c r="P236" s="341">
        <v>2</v>
      </c>
      <c r="Q236" s="341">
        <v>2</v>
      </c>
      <c r="R236" s="341">
        <v>2</v>
      </c>
      <c r="S236" s="341">
        <v>2</v>
      </c>
      <c r="T236" s="341">
        <v>2</v>
      </c>
    </row>
    <row r="237" spans="1:22" ht="15" thickBot="1" x14ac:dyDescent="0.35">
      <c r="A237" s="499"/>
      <c r="B237" s="495"/>
      <c r="C237" s="495"/>
      <c r="D237" s="341"/>
      <c r="E237" s="501"/>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3</v>
      </c>
      <c r="E238" s="501" t="s">
        <v>20</v>
      </c>
      <c r="F238" s="341">
        <v>3</v>
      </c>
      <c r="G238" s="341">
        <v>3</v>
      </c>
      <c r="H238" s="341">
        <v>3</v>
      </c>
      <c r="I238" s="341">
        <v>3</v>
      </c>
      <c r="J238" s="341">
        <v>3</v>
      </c>
      <c r="K238" s="341">
        <v>3</v>
      </c>
      <c r="L238" s="341">
        <v>3</v>
      </c>
      <c r="M238" s="341">
        <v>3</v>
      </c>
      <c r="N238" s="341">
        <v>3</v>
      </c>
      <c r="O238" s="341">
        <v>3</v>
      </c>
      <c r="P238" s="341">
        <v>3</v>
      </c>
      <c r="Q238" s="341">
        <v>3</v>
      </c>
      <c r="R238" s="341">
        <v>3</v>
      </c>
      <c r="S238" s="341">
        <v>3</v>
      </c>
      <c r="T238" s="341">
        <v>3</v>
      </c>
    </row>
    <row r="239" spans="1:22" ht="15" thickBot="1" x14ac:dyDescent="0.35">
      <c r="A239" s="499"/>
      <c r="B239" s="495"/>
      <c r="C239" s="495"/>
      <c r="D239" s="341"/>
      <c r="E239" s="501"/>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57">
    <mergeCell ref="B227:T227"/>
    <mergeCell ref="K208:K209"/>
    <mergeCell ref="L208:L209"/>
    <mergeCell ref="M208:M209"/>
    <mergeCell ref="T201:T202"/>
    <mergeCell ref="B203:T203"/>
    <mergeCell ref="P197:P198"/>
    <mergeCell ref="Q197:Q198"/>
    <mergeCell ref="R197:R198"/>
    <mergeCell ref="S197:S198"/>
    <mergeCell ref="T197:T198"/>
    <mergeCell ref="B199:C200"/>
    <mergeCell ref="C238:C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D238:D239"/>
    <mergeCell ref="E238:E239"/>
    <mergeCell ref="F238:F239"/>
    <mergeCell ref="J236:J237"/>
    <mergeCell ref="K236:K237"/>
    <mergeCell ref="L236:L237"/>
    <mergeCell ref="M236:M237"/>
    <mergeCell ref="N236:N237"/>
    <mergeCell ref="O236:O237"/>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S238:S239"/>
    <mergeCell ref="T238:T239"/>
    <mergeCell ref="T236:T237"/>
    <mergeCell ref="A228:A239"/>
    <mergeCell ref="B228:B230"/>
    <mergeCell ref="B231:B233"/>
    <mergeCell ref="B234:B239"/>
    <mergeCell ref="C234:C235"/>
    <mergeCell ref="D234:D235"/>
    <mergeCell ref="E234:E235"/>
    <mergeCell ref="F234:F235"/>
    <mergeCell ref="B216:T216"/>
    <mergeCell ref="A217:A226"/>
    <mergeCell ref="B217:C218"/>
    <mergeCell ref="B219:C220"/>
    <mergeCell ref="B221:C222"/>
    <mergeCell ref="B223:C224"/>
    <mergeCell ref="B225:C226"/>
    <mergeCell ref="T208:T209"/>
    <mergeCell ref="A213:A214"/>
    <mergeCell ref="B213:B214"/>
    <mergeCell ref="C213:C214"/>
    <mergeCell ref="E213:E214"/>
    <mergeCell ref="F213:J213"/>
    <mergeCell ref="K213:O213"/>
    <mergeCell ref="P213:T213"/>
    <mergeCell ref="N208:N209"/>
    <mergeCell ref="O208:O209"/>
    <mergeCell ref="P208:P209"/>
    <mergeCell ref="Q208:Q209"/>
    <mergeCell ref="R208:R209"/>
    <mergeCell ref="S208:S209"/>
    <mergeCell ref="H208:H209"/>
    <mergeCell ref="I208:I209"/>
    <mergeCell ref="J208:J209"/>
    <mergeCell ref="A204:A209"/>
    <mergeCell ref="B204:C205"/>
    <mergeCell ref="B206:C207"/>
    <mergeCell ref="B208:C209"/>
    <mergeCell ref="D208:D209"/>
    <mergeCell ref="F208:F209"/>
    <mergeCell ref="G208:G209"/>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C202"/>
    <mergeCell ref="D201:D202"/>
    <mergeCell ref="E201:E202"/>
    <mergeCell ref="F201:F202"/>
    <mergeCell ref="G201:G202"/>
    <mergeCell ref="L193:L194"/>
    <mergeCell ref="M193:M194"/>
    <mergeCell ref="J197:J198"/>
    <mergeCell ref="K197:K198"/>
    <mergeCell ref="L197:L198"/>
    <mergeCell ref="M197:M198"/>
    <mergeCell ref="N197:N198"/>
    <mergeCell ref="O197:O198"/>
    <mergeCell ref="R195:R196"/>
    <mergeCell ref="S195:S196"/>
    <mergeCell ref="T195:T196"/>
    <mergeCell ref="C197:C198"/>
    <mergeCell ref="D197:D198"/>
    <mergeCell ref="F197:F198"/>
    <mergeCell ref="G197:G198"/>
    <mergeCell ref="H197:H198"/>
    <mergeCell ref="I197:I198"/>
    <mergeCell ref="L195:L196"/>
    <mergeCell ref="M195:M196"/>
    <mergeCell ref="N195:N196"/>
    <mergeCell ref="O195:O196"/>
    <mergeCell ref="P195:P196"/>
    <mergeCell ref="Q195:Q196"/>
    <mergeCell ref="E193:E194"/>
    <mergeCell ref="E195:E196"/>
    <mergeCell ref="E197:E198"/>
    <mergeCell ref="S191:S192"/>
    <mergeCell ref="T191:T192"/>
    <mergeCell ref="I191:I192"/>
    <mergeCell ref="J191:J192"/>
    <mergeCell ref="K191:K192"/>
    <mergeCell ref="L191:L192"/>
    <mergeCell ref="M191:M192"/>
    <mergeCell ref="N191:N192"/>
    <mergeCell ref="B191:C192"/>
    <mergeCell ref="D191:D192"/>
    <mergeCell ref="F191:F192"/>
    <mergeCell ref="G191:G192"/>
    <mergeCell ref="H191:H192"/>
    <mergeCell ref="T193:T194"/>
    <mergeCell ref="C195:C196"/>
    <mergeCell ref="D195:D196"/>
    <mergeCell ref="F195:F196"/>
    <mergeCell ref="G195:G196"/>
    <mergeCell ref="H195:H196"/>
    <mergeCell ref="I195:I196"/>
    <mergeCell ref="J195:J196"/>
    <mergeCell ref="K195:K196"/>
    <mergeCell ref="N193:N194"/>
    <mergeCell ref="O193:O194"/>
    <mergeCell ref="P193:P194"/>
    <mergeCell ref="Q193:Q194"/>
    <mergeCell ref="R193:R194"/>
    <mergeCell ref="S193:S194"/>
    <mergeCell ref="H193:H194"/>
    <mergeCell ref="I193:I194"/>
    <mergeCell ref="J193:J194"/>
    <mergeCell ref="K193:K194"/>
    <mergeCell ref="K181:K182"/>
    <mergeCell ref="L181:L182"/>
    <mergeCell ref="P187:P188"/>
    <mergeCell ref="Q187:Q188"/>
    <mergeCell ref="R187:R188"/>
    <mergeCell ref="S187:S188"/>
    <mergeCell ref="T187:T188"/>
    <mergeCell ref="B189:C190"/>
    <mergeCell ref="J187:J188"/>
    <mergeCell ref="K187:K188"/>
    <mergeCell ref="L187:L188"/>
    <mergeCell ref="M187:M188"/>
    <mergeCell ref="N187:N188"/>
    <mergeCell ref="O187:O188"/>
    <mergeCell ref="B186:T186"/>
    <mergeCell ref="A187:A202"/>
    <mergeCell ref="B187:C188"/>
    <mergeCell ref="D187:D188"/>
    <mergeCell ref="E187:E188"/>
    <mergeCell ref="F187:F188"/>
    <mergeCell ref="G187:G188"/>
    <mergeCell ref="H187:H188"/>
    <mergeCell ref="I187:I188"/>
    <mergeCell ref="B193:B198"/>
    <mergeCell ref="C193:C194"/>
    <mergeCell ref="D193:D194"/>
    <mergeCell ref="F193:F194"/>
    <mergeCell ref="G193:G194"/>
    <mergeCell ref="O191:O192"/>
    <mergeCell ref="P191:P192"/>
    <mergeCell ref="Q191:Q192"/>
    <mergeCell ref="R191:R192"/>
    <mergeCell ref="S178:S179"/>
    <mergeCell ref="T178:T179"/>
    <mergeCell ref="B180:T180"/>
    <mergeCell ref="J178:J179"/>
    <mergeCell ref="K178:K179"/>
    <mergeCell ref="L178:L179"/>
    <mergeCell ref="M178:M179"/>
    <mergeCell ref="N178:N179"/>
    <mergeCell ref="O178:O179"/>
    <mergeCell ref="P183:P184"/>
    <mergeCell ref="Q183:Q184"/>
    <mergeCell ref="R183:R184"/>
    <mergeCell ref="S183:S184"/>
    <mergeCell ref="T183:T184"/>
    <mergeCell ref="B185:T185"/>
    <mergeCell ref="J183:J184"/>
    <mergeCell ref="K183:K184"/>
    <mergeCell ref="L183:L184"/>
    <mergeCell ref="M183:M184"/>
    <mergeCell ref="N183:N184"/>
    <mergeCell ref="O183:O184"/>
    <mergeCell ref="S181:S182"/>
    <mergeCell ref="T181:T182"/>
    <mergeCell ref="B183:C184"/>
    <mergeCell ref="D183:D184"/>
    <mergeCell ref="E183:E184"/>
    <mergeCell ref="F183:F184"/>
    <mergeCell ref="G183:G184"/>
    <mergeCell ref="H183:H184"/>
    <mergeCell ref="I183:I184"/>
    <mergeCell ref="M181:M182"/>
    <mergeCell ref="N181:N182"/>
    <mergeCell ref="F178:F179"/>
    <mergeCell ref="G178:G179"/>
    <mergeCell ref="H178:H179"/>
    <mergeCell ref="I178:I179"/>
    <mergeCell ref="M176:M177"/>
    <mergeCell ref="N176:N177"/>
    <mergeCell ref="O176:O177"/>
    <mergeCell ref="P176:P177"/>
    <mergeCell ref="Q176:Q177"/>
    <mergeCell ref="R176:R177"/>
    <mergeCell ref="G176:G177"/>
    <mergeCell ref="H176:H177"/>
    <mergeCell ref="I176:I177"/>
    <mergeCell ref="J176:J177"/>
    <mergeCell ref="K176:K177"/>
    <mergeCell ref="L176:L177"/>
    <mergeCell ref="A181:A184"/>
    <mergeCell ref="B181:C182"/>
    <mergeCell ref="D181:D182"/>
    <mergeCell ref="E181:E182"/>
    <mergeCell ref="F181:F182"/>
    <mergeCell ref="P178:P179"/>
    <mergeCell ref="Q178:Q179"/>
    <mergeCell ref="R178:R179"/>
    <mergeCell ref="O181:O182"/>
    <mergeCell ref="P181:P182"/>
    <mergeCell ref="Q181:Q182"/>
    <mergeCell ref="R181:R182"/>
    <mergeCell ref="G181:G182"/>
    <mergeCell ref="H181:H182"/>
    <mergeCell ref="I181:I182"/>
    <mergeCell ref="J181:J182"/>
    <mergeCell ref="C176:C177"/>
    <mergeCell ref="D176:D177"/>
    <mergeCell ref="E176:E177"/>
    <mergeCell ref="F176:F177"/>
    <mergeCell ref="J174:J175"/>
    <mergeCell ref="K174:K175"/>
    <mergeCell ref="L174:L175"/>
    <mergeCell ref="M174:M175"/>
    <mergeCell ref="N174:N175"/>
    <mergeCell ref="O174:O175"/>
    <mergeCell ref="T172:T173"/>
    <mergeCell ref="B174:B179"/>
    <mergeCell ref="C174:C175"/>
    <mergeCell ref="D174:D175"/>
    <mergeCell ref="E174:E175"/>
    <mergeCell ref="F174:F175"/>
    <mergeCell ref="G174:G175"/>
    <mergeCell ref="H174:H175"/>
    <mergeCell ref="I174:I175"/>
    <mergeCell ref="N172:N173"/>
    <mergeCell ref="O172:O173"/>
    <mergeCell ref="P172:P173"/>
    <mergeCell ref="Q172:Q173"/>
    <mergeCell ref="R172:R173"/>
    <mergeCell ref="S172:S173"/>
    <mergeCell ref="H172:H173"/>
    <mergeCell ref="I172:I173"/>
    <mergeCell ref="S176:S177"/>
    <mergeCell ref="T176:T177"/>
    <mergeCell ref="C178:C179"/>
    <mergeCell ref="D178:D179"/>
    <mergeCell ref="E178:E179"/>
    <mergeCell ref="S170:S171"/>
    <mergeCell ref="T170:T171"/>
    <mergeCell ref="I170:I171"/>
    <mergeCell ref="J170:J171"/>
    <mergeCell ref="K170:K171"/>
    <mergeCell ref="L170:L171"/>
    <mergeCell ref="M170:M171"/>
    <mergeCell ref="N170:N171"/>
    <mergeCell ref="E170:E171"/>
    <mergeCell ref="F170:F171"/>
    <mergeCell ref="G170:G171"/>
    <mergeCell ref="H170:H171"/>
    <mergeCell ref="P174:P175"/>
    <mergeCell ref="Q174:Q175"/>
    <mergeCell ref="R174:R175"/>
    <mergeCell ref="S174:S175"/>
    <mergeCell ref="T174:T175"/>
    <mergeCell ref="J172:J173"/>
    <mergeCell ref="K172:K173"/>
    <mergeCell ref="L172:L173"/>
    <mergeCell ref="M172:M173"/>
    <mergeCell ref="B168:B173"/>
    <mergeCell ref="C168:C169"/>
    <mergeCell ref="D168:D169"/>
    <mergeCell ref="E168:E169"/>
    <mergeCell ref="C172:C173"/>
    <mergeCell ref="D172:D173"/>
    <mergeCell ref="E172:E173"/>
    <mergeCell ref="F172:F173"/>
    <mergeCell ref="G172:G173"/>
    <mergeCell ref="O170:O171"/>
    <mergeCell ref="P170:P171"/>
    <mergeCell ref="Q170:Q171"/>
    <mergeCell ref="R170:R171"/>
    <mergeCell ref="D166:D167"/>
    <mergeCell ref="E166:E167"/>
    <mergeCell ref="F166:F167"/>
    <mergeCell ref="G166:G167"/>
    <mergeCell ref="H166:H167"/>
    <mergeCell ref="I166:I167"/>
    <mergeCell ref="N164:N165"/>
    <mergeCell ref="O164:O165"/>
    <mergeCell ref="P164:P165"/>
    <mergeCell ref="Q164:Q165"/>
    <mergeCell ref="R164:R165"/>
    <mergeCell ref="G164:G165"/>
    <mergeCell ref="H164:H165"/>
    <mergeCell ref="L168:L169"/>
    <mergeCell ref="M168:M169"/>
    <mergeCell ref="N168:N169"/>
    <mergeCell ref="O168:O169"/>
    <mergeCell ref="P168:P169"/>
    <mergeCell ref="Q168:Q169"/>
    <mergeCell ref="F168:F169"/>
    <mergeCell ref="G168:G169"/>
    <mergeCell ref="H168:H169"/>
    <mergeCell ref="I168:I169"/>
    <mergeCell ref="J168:J169"/>
    <mergeCell ref="K168:K169"/>
    <mergeCell ref="R168:R169"/>
    <mergeCell ref="S168:S169"/>
    <mergeCell ref="T168:T169"/>
    <mergeCell ref="C170:C171"/>
    <mergeCell ref="D170:D171"/>
    <mergeCell ref="R162:R163"/>
    <mergeCell ref="S162:S163"/>
    <mergeCell ref="T162:T163"/>
    <mergeCell ref="C164:C165"/>
    <mergeCell ref="D164:D165"/>
    <mergeCell ref="E164:E165"/>
    <mergeCell ref="F164:F165"/>
    <mergeCell ref="J162:J163"/>
    <mergeCell ref="K162:K163"/>
    <mergeCell ref="L162:L163"/>
    <mergeCell ref="M162:M163"/>
    <mergeCell ref="N162:N163"/>
    <mergeCell ref="O162:O163"/>
    <mergeCell ref="P166:P167"/>
    <mergeCell ref="Q166:Q167"/>
    <mergeCell ref="R166:R167"/>
    <mergeCell ref="S166:S167"/>
    <mergeCell ref="T166:T167"/>
    <mergeCell ref="J166:J167"/>
    <mergeCell ref="K166:K167"/>
    <mergeCell ref="L166:L167"/>
    <mergeCell ref="M166:M167"/>
    <mergeCell ref="N166:N167"/>
    <mergeCell ref="O166:O167"/>
    <mergeCell ref="S164:S165"/>
    <mergeCell ref="T164:T165"/>
    <mergeCell ref="C166:C167"/>
    <mergeCell ref="M164:M165"/>
    <mergeCell ref="T160:T161"/>
    <mergeCell ref="B162:B167"/>
    <mergeCell ref="C162:C163"/>
    <mergeCell ref="D162:D163"/>
    <mergeCell ref="E162:E163"/>
    <mergeCell ref="F162:F163"/>
    <mergeCell ref="G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C160:C161"/>
    <mergeCell ref="D160:D161"/>
    <mergeCell ref="E160:E161"/>
    <mergeCell ref="F160:F161"/>
    <mergeCell ref="G160:G161"/>
    <mergeCell ref="I164:I165"/>
    <mergeCell ref="J164:J165"/>
    <mergeCell ref="K164:K165"/>
    <mergeCell ref="L164:L165"/>
    <mergeCell ref="P162:P163"/>
    <mergeCell ref="Q162:Q163"/>
    <mergeCell ref="I158:I159"/>
    <mergeCell ref="J158:J159"/>
    <mergeCell ref="K158:K159"/>
    <mergeCell ref="L158:L159"/>
    <mergeCell ref="M158:M159"/>
    <mergeCell ref="N158:N159"/>
    <mergeCell ref="R156:R157"/>
    <mergeCell ref="S156:S157"/>
    <mergeCell ref="T156:T157"/>
    <mergeCell ref="C158:C159"/>
    <mergeCell ref="D158:D159"/>
    <mergeCell ref="E158:E159"/>
    <mergeCell ref="F158:F159"/>
    <mergeCell ref="G158:G159"/>
    <mergeCell ref="H158:H159"/>
    <mergeCell ref="L156:L157"/>
    <mergeCell ref="M156:M157"/>
    <mergeCell ref="N156:N157"/>
    <mergeCell ref="O156:O157"/>
    <mergeCell ref="P156:P157"/>
    <mergeCell ref="Q156:Q157"/>
    <mergeCell ref="F156:F157"/>
    <mergeCell ref="G156:G157"/>
    <mergeCell ref="H156:H157"/>
    <mergeCell ref="I156:I157"/>
    <mergeCell ref="J156:J157"/>
    <mergeCell ref="B156:B161"/>
    <mergeCell ref="C156:C157"/>
    <mergeCell ref="D156:D157"/>
    <mergeCell ref="E156:E157"/>
    <mergeCell ref="J154:J155"/>
    <mergeCell ref="K154:K155"/>
    <mergeCell ref="L154:L155"/>
    <mergeCell ref="M154:M155"/>
    <mergeCell ref="N154:N155"/>
    <mergeCell ref="O154:O155"/>
    <mergeCell ref="S152:S153"/>
    <mergeCell ref="T152:T153"/>
    <mergeCell ref="C154:C155"/>
    <mergeCell ref="D154:D155"/>
    <mergeCell ref="E154:E155"/>
    <mergeCell ref="F154:F155"/>
    <mergeCell ref="G154:G155"/>
    <mergeCell ref="H154:H155"/>
    <mergeCell ref="I154:I155"/>
    <mergeCell ref="M152:M153"/>
    <mergeCell ref="N152:N153"/>
    <mergeCell ref="O152:O153"/>
    <mergeCell ref="P152:P153"/>
    <mergeCell ref="Q152:Q153"/>
    <mergeCell ref="R152:R153"/>
    <mergeCell ref="G152:G153"/>
    <mergeCell ref="O158:O159"/>
    <mergeCell ref="P158:P159"/>
    <mergeCell ref="Q158:Q159"/>
    <mergeCell ref="R158:R159"/>
    <mergeCell ref="S158:S159"/>
    <mergeCell ref="T158:T159"/>
    <mergeCell ref="T150:T151"/>
    <mergeCell ref="C152:C153"/>
    <mergeCell ref="D152:D153"/>
    <mergeCell ref="E152:E153"/>
    <mergeCell ref="F152:F153"/>
    <mergeCell ref="J150:J151"/>
    <mergeCell ref="K150:K151"/>
    <mergeCell ref="L150:L151"/>
    <mergeCell ref="M150:M151"/>
    <mergeCell ref="N150:N151"/>
    <mergeCell ref="O150:O151"/>
    <mergeCell ref="K156:K157"/>
    <mergeCell ref="P154:P155"/>
    <mergeCell ref="Q154:Q155"/>
    <mergeCell ref="R154:R155"/>
    <mergeCell ref="S154:S155"/>
    <mergeCell ref="T154:T155"/>
    <mergeCell ref="B150:B155"/>
    <mergeCell ref="C150:C151"/>
    <mergeCell ref="D150:D151"/>
    <mergeCell ref="E150:E151"/>
    <mergeCell ref="F150:F151"/>
    <mergeCell ref="G150:G151"/>
    <mergeCell ref="H150:H151"/>
    <mergeCell ref="I150:I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H152:H153"/>
    <mergeCell ref="I152:I153"/>
    <mergeCell ref="J152:J153"/>
    <mergeCell ref="K152:K153"/>
    <mergeCell ref="L152:L153"/>
    <mergeCell ref="P150:P151"/>
    <mergeCell ref="Q150:Q151"/>
    <mergeCell ref="R150:R151"/>
    <mergeCell ref="S150:S151"/>
    <mergeCell ref="F148:F149"/>
    <mergeCell ref="G148:G149"/>
    <mergeCell ref="E148:E149"/>
    <mergeCell ref="Q146:Q147"/>
    <mergeCell ref="R146:R147"/>
    <mergeCell ref="S146:S147"/>
    <mergeCell ref="T146:T147"/>
    <mergeCell ref="C148:C149"/>
    <mergeCell ref="D148:D149"/>
    <mergeCell ref="K146:K147"/>
    <mergeCell ref="L146:L147"/>
    <mergeCell ref="M146:M147"/>
    <mergeCell ref="N146:N147"/>
    <mergeCell ref="O146:O147"/>
    <mergeCell ref="P146:P147"/>
    <mergeCell ref="T144:T145"/>
    <mergeCell ref="C146:C147"/>
    <mergeCell ref="D146:D147"/>
    <mergeCell ref="E146:E147"/>
    <mergeCell ref="F146:F147"/>
    <mergeCell ref="G146:G147"/>
    <mergeCell ref="H146:H147"/>
    <mergeCell ref="I146:I147"/>
    <mergeCell ref="J146:J147"/>
    <mergeCell ref="N144:N145"/>
    <mergeCell ref="O144:O145"/>
    <mergeCell ref="P144:P145"/>
    <mergeCell ref="Q144:Q145"/>
    <mergeCell ref="R144:R145"/>
    <mergeCell ref="S144:S145"/>
    <mergeCell ref="H144:H145"/>
    <mergeCell ref="I144:I145"/>
    <mergeCell ref="R137:R138"/>
    <mergeCell ref="S137:S138"/>
    <mergeCell ref="H137:H138"/>
    <mergeCell ref="I137:I138"/>
    <mergeCell ref="J137:J138"/>
    <mergeCell ref="K137:K138"/>
    <mergeCell ref="T148:T149"/>
    <mergeCell ref="J144:J145"/>
    <mergeCell ref="K144:K145"/>
    <mergeCell ref="L144:L145"/>
    <mergeCell ref="M144:M145"/>
    <mergeCell ref="T141:T142"/>
    <mergeCell ref="B143:T143"/>
    <mergeCell ref="A144:A179"/>
    <mergeCell ref="B144:B149"/>
    <mergeCell ref="C144:C145"/>
    <mergeCell ref="D144:D145"/>
    <mergeCell ref="E144:E145"/>
    <mergeCell ref="F144:F145"/>
    <mergeCell ref="G144:G145"/>
    <mergeCell ref="N141:N142"/>
    <mergeCell ref="O141:O142"/>
    <mergeCell ref="P141:P142"/>
    <mergeCell ref="Q141:Q142"/>
    <mergeCell ref="R141:R142"/>
    <mergeCell ref="S141:S142"/>
    <mergeCell ref="H141:H142"/>
    <mergeCell ref="I141:I142"/>
    <mergeCell ref="J141:J142"/>
    <mergeCell ref="K141:K142"/>
    <mergeCell ref="L141:L142"/>
    <mergeCell ref="M141:M142"/>
    <mergeCell ref="M137:M138"/>
    <mergeCell ref="B128:B133"/>
    <mergeCell ref="C128:C129"/>
    <mergeCell ref="D128:D129"/>
    <mergeCell ref="E128:E129"/>
    <mergeCell ref="F128:F129"/>
    <mergeCell ref="S139:S140"/>
    <mergeCell ref="T139:T140"/>
    <mergeCell ref="C141:C142"/>
    <mergeCell ref="D141:D142"/>
    <mergeCell ref="E141:E142"/>
    <mergeCell ref="F141:F142"/>
    <mergeCell ref="G141:G142"/>
    <mergeCell ref="K139:K140"/>
    <mergeCell ref="L139:L140"/>
    <mergeCell ref="M139:M140"/>
    <mergeCell ref="N139:N140"/>
    <mergeCell ref="O139:O140"/>
    <mergeCell ref="P139:P140"/>
    <mergeCell ref="T137:T138"/>
    <mergeCell ref="C139:C140"/>
    <mergeCell ref="D139:D140"/>
    <mergeCell ref="E139:E140"/>
    <mergeCell ref="F139:F140"/>
    <mergeCell ref="G139:G140"/>
    <mergeCell ref="H139:H140"/>
    <mergeCell ref="I139:I140"/>
    <mergeCell ref="J139:J140"/>
    <mergeCell ref="N137:N138"/>
    <mergeCell ref="O137:O138"/>
    <mergeCell ref="P137:P138"/>
    <mergeCell ref="Q137:Q138"/>
    <mergeCell ref="Q128:Q129"/>
    <mergeCell ref="R128:R129"/>
    <mergeCell ref="G128:G129"/>
    <mergeCell ref="H128:H129"/>
    <mergeCell ref="I128:I129"/>
    <mergeCell ref="J128:J129"/>
    <mergeCell ref="K128:K129"/>
    <mergeCell ref="L128:L129"/>
    <mergeCell ref="S132:S133"/>
    <mergeCell ref="T132:T133"/>
    <mergeCell ref="B134:B136"/>
    <mergeCell ref="B137:B142"/>
    <mergeCell ref="C137:C138"/>
    <mergeCell ref="D137:D138"/>
    <mergeCell ref="E137:E138"/>
    <mergeCell ref="F137:F138"/>
    <mergeCell ref="G137:G138"/>
    <mergeCell ref="M132:M133"/>
    <mergeCell ref="N132:N133"/>
    <mergeCell ref="O132:O133"/>
    <mergeCell ref="P132:P133"/>
    <mergeCell ref="Q132:Q133"/>
    <mergeCell ref="R132:R133"/>
    <mergeCell ref="G132:G133"/>
    <mergeCell ref="H132:H133"/>
    <mergeCell ref="I132:I133"/>
    <mergeCell ref="J132:J133"/>
    <mergeCell ref="K132:K133"/>
    <mergeCell ref="L132:L133"/>
    <mergeCell ref="Q139:Q140"/>
    <mergeCell ref="R139:R140"/>
    <mergeCell ref="L137:L138"/>
    <mergeCell ref="M126:M127"/>
    <mergeCell ref="N126:N127"/>
    <mergeCell ref="O126:O127"/>
    <mergeCell ref="P126:P127"/>
    <mergeCell ref="P130:P131"/>
    <mergeCell ref="Q130:Q131"/>
    <mergeCell ref="R130:R131"/>
    <mergeCell ref="S130:S131"/>
    <mergeCell ref="T130:T131"/>
    <mergeCell ref="C132:C133"/>
    <mergeCell ref="D132:D133"/>
    <mergeCell ref="E132:E133"/>
    <mergeCell ref="F132:F133"/>
    <mergeCell ref="J130:J131"/>
    <mergeCell ref="K130:K131"/>
    <mergeCell ref="L130:L131"/>
    <mergeCell ref="M130:M131"/>
    <mergeCell ref="N130:N131"/>
    <mergeCell ref="O130:O131"/>
    <mergeCell ref="S128:S129"/>
    <mergeCell ref="T128:T129"/>
    <mergeCell ref="C130:C131"/>
    <mergeCell ref="D130:D131"/>
    <mergeCell ref="E130:E131"/>
    <mergeCell ref="F130:F131"/>
    <mergeCell ref="G130:G131"/>
    <mergeCell ref="H130:H131"/>
    <mergeCell ref="I130:I131"/>
    <mergeCell ref="M128:M129"/>
    <mergeCell ref="N128:N129"/>
    <mergeCell ref="O128:O129"/>
    <mergeCell ref="P128:P129"/>
    <mergeCell ref="T124:T125"/>
    <mergeCell ref="C126:C127"/>
    <mergeCell ref="D126:D127"/>
    <mergeCell ref="E126:E127"/>
    <mergeCell ref="F126:F127"/>
    <mergeCell ref="G126:G127"/>
    <mergeCell ref="H126:H127"/>
    <mergeCell ref="I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C124:C125"/>
    <mergeCell ref="D124:D125"/>
    <mergeCell ref="E124:E125"/>
    <mergeCell ref="F124:F125"/>
    <mergeCell ref="G124:G125"/>
    <mergeCell ref="Q126:Q127"/>
    <mergeCell ref="R126:R127"/>
    <mergeCell ref="S126:S127"/>
    <mergeCell ref="T126:T127"/>
    <mergeCell ref="K126:K127"/>
    <mergeCell ref="L126:L127"/>
    <mergeCell ref="O122:O123"/>
    <mergeCell ref="P122:P123"/>
    <mergeCell ref="Q122:Q123"/>
    <mergeCell ref="R122:R123"/>
    <mergeCell ref="S122:S123"/>
    <mergeCell ref="T122:T123"/>
    <mergeCell ref="I122:I123"/>
    <mergeCell ref="J122:J123"/>
    <mergeCell ref="K122:K123"/>
    <mergeCell ref="L122:L123"/>
    <mergeCell ref="M122:M123"/>
    <mergeCell ref="N122:N123"/>
    <mergeCell ref="S120:S121"/>
    <mergeCell ref="T120:T121"/>
    <mergeCell ref="B122:B127"/>
    <mergeCell ref="C122:C123"/>
    <mergeCell ref="D122:D123"/>
    <mergeCell ref="E122:E123"/>
    <mergeCell ref="F122:F123"/>
    <mergeCell ref="G122:G123"/>
    <mergeCell ref="H122:H123"/>
    <mergeCell ref="M120:M121"/>
    <mergeCell ref="N120:N121"/>
    <mergeCell ref="O120:O121"/>
    <mergeCell ref="P120:P121"/>
    <mergeCell ref="Q120:Q121"/>
    <mergeCell ref="R120:R121"/>
    <mergeCell ref="G120:G121"/>
    <mergeCell ref="H120:H121"/>
    <mergeCell ref="I120:I121"/>
    <mergeCell ref="J120:J121"/>
    <mergeCell ref="K120:K121"/>
    <mergeCell ref="K118:K119"/>
    <mergeCell ref="L118:L119"/>
    <mergeCell ref="M118:M119"/>
    <mergeCell ref="N118:N119"/>
    <mergeCell ref="O118:O119"/>
    <mergeCell ref="S116:S117"/>
    <mergeCell ref="T116:T117"/>
    <mergeCell ref="C118:C119"/>
    <mergeCell ref="D118:D119"/>
    <mergeCell ref="E118:E119"/>
    <mergeCell ref="F118:F119"/>
    <mergeCell ref="G118:G119"/>
    <mergeCell ref="H118:H119"/>
    <mergeCell ref="I118:I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S113:S114"/>
    <mergeCell ref="T113:T114"/>
    <mergeCell ref="B115:T115"/>
    <mergeCell ref="A116:A142"/>
    <mergeCell ref="B116:B121"/>
    <mergeCell ref="C116:C117"/>
    <mergeCell ref="D116:D117"/>
    <mergeCell ref="E116:E117"/>
    <mergeCell ref="F116:F117"/>
    <mergeCell ref="M113:M114"/>
    <mergeCell ref="N113:N114"/>
    <mergeCell ref="O113:O114"/>
    <mergeCell ref="P113:P114"/>
    <mergeCell ref="Q113:Q114"/>
    <mergeCell ref="R113:R114"/>
    <mergeCell ref="G113:G114"/>
    <mergeCell ref="H113:H114"/>
    <mergeCell ref="I113:I114"/>
    <mergeCell ref="J113:J114"/>
    <mergeCell ref="K113:K114"/>
    <mergeCell ref="L113:L114"/>
    <mergeCell ref="L120:L121"/>
    <mergeCell ref="P118:P119"/>
    <mergeCell ref="Q118:Q119"/>
    <mergeCell ref="R118:R119"/>
    <mergeCell ref="S118:S119"/>
    <mergeCell ref="T118:T119"/>
    <mergeCell ref="C120:C121"/>
    <mergeCell ref="D120:D121"/>
    <mergeCell ref="E120:E121"/>
    <mergeCell ref="F120:F121"/>
    <mergeCell ref="J118:J119"/>
    <mergeCell ref="D111:D112"/>
    <mergeCell ref="E111:E112"/>
    <mergeCell ref="F111:F112"/>
    <mergeCell ref="G111:G112"/>
    <mergeCell ref="H111:H112"/>
    <mergeCell ref="I111:I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R107:R108"/>
    <mergeCell ref="S107:S108"/>
    <mergeCell ref="T107:T108"/>
    <mergeCell ref="B109:B114"/>
    <mergeCell ref="C109:C110"/>
    <mergeCell ref="D109:D110"/>
    <mergeCell ref="E109:E110"/>
    <mergeCell ref="F109:F110"/>
    <mergeCell ref="K107:K108"/>
    <mergeCell ref="L107:L108"/>
    <mergeCell ref="M107:M108"/>
    <mergeCell ref="N107:N108"/>
    <mergeCell ref="O107:O108"/>
    <mergeCell ref="P107:P108"/>
    <mergeCell ref="P111:P112"/>
    <mergeCell ref="Q111:Q112"/>
    <mergeCell ref="R111:R112"/>
    <mergeCell ref="S111:S112"/>
    <mergeCell ref="T111:T112"/>
    <mergeCell ref="C113:C114"/>
    <mergeCell ref="D113:D114"/>
    <mergeCell ref="E113:E114"/>
    <mergeCell ref="F113:F114"/>
    <mergeCell ref="J111:J112"/>
    <mergeCell ref="K111:K112"/>
    <mergeCell ref="L111:L112"/>
    <mergeCell ref="M111:M112"/>
    <mergeCell ref="N111:N112"/>
    <mergeCell ref="O111:O112"/>
    <mergeCell ref="S109:S110"/>
    <mergeCell ref="T109:T110"/>
    <mergeCell ref="C111:C112"/>
    <mergeCell ref="D103:D104"/>
    <mergeCell ref="E103:E104"/>
    <mergeCell ref="F103:F104"/>
    <mergeCell ref="G103:G104"/>
    <mergeCell ref="H103:H104"/>
    <mergeCell ref="T105:T106"/>
    <mergeCell ref="C107:C108"/>
    <mergeCell ref="D107:D108"/>
    <mergeCell ref="E107:E108"/>
    <mergeCell ref="F107:F108"/>
    <mergeCell ref="G107:G108"/>
    <mergeCell ref="H107:H108"/>
    <mergeCell ref="I107:I108"/>
    <mergeCell ref="J107:J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C105:C106"/>
    <mergeCell ref="D105:D106"/>
    <mergeCell ref="E105:E106"/>
    <mergeCell ref="F105:F106"/>
    <mergeCell ref="G105:G106"/>
    <mergeCell ref="Q107:Q108"/>
    <mergeCell ref="T95:T96"/>
    <mergeCell ref="B97:B99"/>
    <mergeCell ref="B100:T100"/>
    <mergeCell ref="A101:A114"/>
    <mergeCell ref="B101:C101"/>
    <mergeCell ref="B102:C102"/>
    <mergeCell ref="B103:B108"/>
    <mergeCell ref="C103:C104"/>
    <mergeCell ref="L95:L96"/>
    <mergeCell ref="M95:M96"/>
    <mergeCell ref="N95:N96"/>
    <mergeCell ref="O95:O96"/>
    <mergeCell ref="P95:P96"/>
    <mergeCell ref="Q95:Q96"/>
    <mergeCell ref="F95:F96"/>
    <mergeCell ref="G95:G96"/>
    <mergeCell ref="H95:H96"/>
    <mergeCell ref="I95:I96"/>
    <mergeCell ref="J95:J96"/>
    <mergeCell ref="K95:K96"/>
    <mergeCell ref="O103:O104"/>
    <mergeCell ref="P103:P104"/>
    <mergeCell ref="Q103:Q104"/>
    <mergeCell ref="R103:R104"/>
    <mergeCell ref="S103:S104"/>
    <mergeCell ref="T103:T104"/>
    <mergeCell ref="I103:I104"/>
    <mergeCell ref="J103:J104"/>
    <mergeCell ref="K103:K104"/>
    <mergeCell ref="L103:L104"/>
    <mergeCell ref="M103:M104"/>
    <mergeCell ref="N103:N104"/>
    <mergeCell ref="T85:T86"/>
    <mergeCell ref="B87:B89"/>
    <mergeCell ref="J85:J86"/>
    <mergeCell ref="K85:K86"/>
    <mergeCell ref="L85:L86"/>
    <mergeCell ref="M85:M86"/>
    <mergeCell ref="N85:N86"/>
    <mergeCell ref="O85:O86"/>
    <mergeCell ref="O93:O94"/>
    <mergeCell ref="P93:P94"/>
    <mergeCell ref="Q93:Q94"/>
    <mergeCell ref="R93:R94"/>
    <mergeCell ref="S93:S94"/>
    <mergeCell ref="T93:T94"/>
    <mergeCell ref="I93:I94"/>
    <mergeCell ref="J93:J94"/>
    <mergeCell ref="K93:K94"/>
    <mergeCell ref="L93:L94"/>
    <mergeCell ref="M93:M94"/>
    <mergeCell ref="N93:N94"/>
    <mergeCell ref="R91:R92"/>
    <mergeCell ref="S91:S92"/>
    <mergeCell ref="T91:T92"/>
    <mergeCell ref="C93:C94"/>
    <mergeCell ref="D93:D94"/>
    <mergeCell ref="E93:E94"/>
    <mergeCell ref="F93:F94"/>
    <mergeCell ref="G93:G94"/>
    <mergeCell ref="H93:H94"/>
    <mergeCell ref="L91:L92"/>
    <mergeCell ref="M91:M92"/>
    <mergeCell ref="N91:N92"/>
    <mergeCell ref="C83:C84"/>
    <mergeCell ref="D83:D84"/>
    <mergeCell ref="E83:E84"/>
    <mergeCell ref="F83:F84"/>
    <mergeCell ref="B91:B96"/>
    <mergeCell ref="C91:C92"/>
    <mergeCell ref="D91:D92"/>
    <mergeCell ref="E91:E92"/>
    <mergeCell ref="C95:C96"/>
    <mergeCell ref="D95:D96"/>
    <mergeCell ref="E95:E96"/>
    <mergeCell ref="P85:P86"/>
    <mergeCell ref="Q85:Q86"/>
    <mergeCell ref="R85:R86"/>
    <mergeCell ref="S85:S86"/>
    <mergeCell ref="O91:O92"/>
    <mergeCell ref="P91:P92"/>
    <mergeCell ref="Q91:Q92"/>
    <mergeCell ref="F91:F92"/>
    <mergeCell ref="G91:G92"/>
    <mergeCell ref="H91:H92"/>
    <mergeCell ref="I91:I92"/>
    <mergeCell ref="J91:J92"/>
    <mergeCell ref="K91:K92"/>
    <mergeCell ref="R95:R96"/>
    <mergeCell ref="S95:S96"/>
    <mergeCell ref="G81:G82"/>
    <mergeCell ref="H81:H82"/>
    <mergeCell ref="I81:I82"/>
    <mergeCell ref="S83:S84"/>
    <mergeCell ref="I72:I73"/>
    <mergeCell ref="J72:J73"/>
    <mergeCell ref="K72:K73"/>
    <mergeCell ref="L72:L73"/>
    <mergeCell ref="M72:M73"/>
    <mergeCell ref="N72:N73"/>
    <mergeCell ref="R76:R77"/>
    <mergeCell ref="S76:S77"/>
    <mergeCell ref="T83:T84"/>
    <mergeCell ref="C85:C86"/>
    <mergeCell ref="D85:D86"/>
    <mergeCell ref="E85:E86"/>
    <mergeCell ref="F85:F86"/>
    <mergeCell ref="G85:G86"/>
    <mergeCell ref="H85:H86"/>
    <mergeCell ref="I85:I86"/>
    <mergeCell ref="M83:M84"/>
    <mergeCell ref="N83:N84"/>
    <mergeCell ref="O83:O84"/>
    <mergeCell ref="P83:P84"/>
    <mergeCell ref="Q83:Q84"/>
    <mergeCell ref="R83:R84"/>
    <mergeCell ref="G83:G84"/>
    <mergeCell ref="H83:H84"/>
    <mergeCell ref="I83:I84"/>
    <mergeCell ref="J83:J84"/>
    <mergeCell ref="K83:K84"/>
    <mergeCell ref="L83:L84"/>
    <mergeCell ref="T76:T77"/>
    <mergeCell ref="B78:T78"/>
    <mergeCell ref="B79:T79"/>
    <mergeCell ref="A80:A99"/>
    <mergeCell ref="B81:B86"/>
    <mergeCell ref="C81:C82"/>
    <mergeCell ref="L76:L77"/>
    <mergeCell ref="M76:M77"/>
    <mergeCell ref="N76:N77"/>
    <mergeCell ref="O76:O77"/>
    <mergeCell ref="P76:P77"/>
    <mergeCell ref="Q76:Q77"/>
    <mergeCell ref="F76:F77"/>
    <mergeCell ref="G76:G77"/>
    <mergeCell ref="H76:H77"/>
    <mergeCell ref="I76:I77"/>
    <mergeCell ref="J76:J77"/>
    <mergeCell ref="K76:K77"/>
    <mergeCell ref="P81:P82"/>
    <mergeCell ref="Q81:Q82"/>
    <mergeCell ref="R81:R82"/>
    <mergeCell ref="S81:S82"/>
    <mergeCell ref="T81:T82"/>
    <mergeCell ref="J81:J82"/>
    <mergeCell ref="K81:K82"/>
    <mergeCell ref="L81:L82"/>
    <mergeCell ref="M81:M82"/>
    <mergeCell ref="N81:N82"/>
    <mergeCell ref="O81:O82"/>
    <mergeCell ref="D81:D82"/>
    <mergeCell ref="E81:E82"/>
    <mergeCell ref="F81:F82"/>
    <mergeCell ref="T68:T69"/>
    <mergeCell ref="B71:T71"/>
    <mergeCell ref="A72:A77"/>
    <mergeCell ref="B72:C73"/>
    <mergeCell ref="D72:D73"/>
    <mergeCell ref="E72:E73"/>
    <mergeCell ref="F72:F73"/>
    <mergeCell ref="G72:G73"/>
    <mergeCell ref="H72:H73"/>
    <mergeCell ref="N68:N69"/>
    <mergeCell ref="O68:O69"/>
    <mergeCell ref="P68:P69"/>
    <mergeCell ref="Q68:Q69"/>
    <mergeCell ref="R68:R69"/>
    <mergeCell ref="S68:S69"/>
    <mergeCell ref="H68:H69"/>
    <mergeCell ref="I68:I69"/>
    <mergeCell ref="J68:J69"/>
    <mergeCell ref="K68:K69"/>
    <mergeCell ref="L68:L69"/>
    <mergeCell ref="M68:M69"/>
    <mergeCell ref="B74:C74"/>
    <mergeCell ref="B75:C75"/>
    <mergeCell ref="B76:C77"/>
    <mergeCell ref="D76:D77"/>
    <mergeCell ref="E76:E77"/>
    <mergeCell ref="O72:O73"/>
    <mergeCell ref="P72:P73"/>
    <mergeCell ref="Q72:Q73"/>
    <mergeCell ref="R72:R73"/>
    <mergeCell ref="S72:S73"/>
    <mergeCell ref="T72:T73"/>
    <mergeCell ref="Q66:Q67"/>
    <mergeCell ref="R66:R67"/>
    <mergeCell ref="S66:S67"/>
    <mergeCell ref="T66:T67"/>
    <mergeCell ref="B68:C69"/>
    <mergeCell ref="D68:D69"/>
    <mergeCell ref="E68:E69"/>
    <mergeCell ref="F68:F69"/>
    <mergeCell ref="G68:G69"/>
    <mergeCell ref="K66:K67"/>
    <mergeCell ref="L66:L67"/>
    <mergeCell ref="M66:M67"/>
    <mergeCell ref="N66:N67"/>
    <mergeCell ref="O66:O67"/>
    <mergeCell ref="P66:P67"/>
    <mergeCell ref="T64:T65"/>
    <mergeCell ref="B66:C67"/>
    <mergeCell ref="D66:D67"/>
    <mergeCell ref="E66:E67"/>
    <mergeCell ref="F66:F67"/>
    <mergeCell ref="G66:G67"/>
    <mergeCell ref="H66:H67"/>
    <mergeCell ref="I66:I67"/>
    <mergeCell ref="J66:J67"/>
    <mergeCell ref="N64:N65"/>
    <mergeCell ref="O64:O65"/>
    <mergeCell ref="P64:P65"/>
    <mergeCell ref="Q64:Q65"/>
    <mergeCell ref="R64:R65"/>
    <mergeCell ref="S64:S65"/>
    <mergeCell ref="H64:H65"/>
    <mergeCell ref="I64:I65"/>
    <mergeCell ref="T58:T59"/>
    <mergeCell ref="B60:C61"/>
    <mergeCell ref="P60:P61"/>
    <mergeCell ref="Q60:Q61"/>
    <mergeCell ref="R60:R61"/>
    <mergeCell ref="S60:S61"/>
    <mergeCell ref="T60:T61"/>
    <mergeCell ref="L58:L59"/>
    <mergeCell ref="M58:M59"/>
    <mergeCell ref="N58:N59"/>
    <mergeCell ref="O58:O59"/>
    <mergeCell ref="P58:P59"/>
    <mergeCell ref="Q58:Q59"/>
    <mergeCell ref="F58:F59"/>
    <mergeCell ref="G58:G59"/>
    <mergeCell ref="H58:H59"/>
    <mergeCell ref="I58:I59"/>
    <mergeCell ref="J58:J59"/>
    <mergeCell ref="K58:K59"/>
    <mergeCell ref="I55:I56"/>
    <mergeCell ref="J55:J56"/>
    <mergeCell ref="N53:N54"/>
    <mergeCell ref="O53:O54"/>
    <mergeCell ref="P53:P54"/>
    <mergeCell ref="Q53:Q54"/>
    <mergeCell ref="R53:R54"/>
    <mergeCell ref="S53:S54"/>
    <mergeCell ref="H53:H54"/>
    <mergeCell ref="I53:I54"/>
    <mergeCell ref="J64:J65"/>
    <mergeCell ref="K64:K65"/>
    <mergeCell ref="L64:L65"/>
    <mergeCell ref="M64:M65"/>
    <mergeCell ref="B64:C65"/>
    <mergeCell ref="D64:D65"/>
    <mergeCell ref="F64:F65"/>
    <mergeCell ref="G64:G65"/>
    <mergeCell ref="R58:R59"/>
    <mergeCell ref="S58:S59"/>
    <mergeCell ref="D60:D61"/>
    <mergeCell ref="E64:E65"/>
    <mergeCell ref="B62:C63"/>
    <mergeCell ref="E62:E63"/>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J16:J17"/>
    <mergeCell ref="K16:K17"/>
    <mergeCell ref="L16:L17"/>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10:A11"/>
    <mergeCell ref="A2:K2"/>
    <mergeCell ref="A3:I3"/>
    <mergeCell ref="A4:E4"/>
    <mergeCell ref="A8:O8"/>
    <mergeCell ref="B70:C70"/>
    <mergeCell ref="B80:C80"/>
    <mergeCell ref="B90:C9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s>
  <pageMargins left="0.39370078740157483" right="3.937007874015748E-2" top="0.15748031496062992" bottom="0.15748031496062992"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42"/>
  <sheetViews>
    <sheetView zoomScaleNormal="100" workbookViewId="0"/>
  </sheetViews>
  <sheetFormatPr defaultRowHeight="13.5" customHeight="1" x14ac:dyDescent="0.3"/>
  <cols>
    <col min="1" max="1" width="5.6640625" customWidth="1"/>
    <col min="2" max="2" width="13.44140625" customWidth="1"/>
    <col min="3" max="3" width="5.6640625" customWidth="1"/>
    <col min="5" max="5" width="6.6640625" customWidth="1"/>
    <col min="6" max="6" width="6.33203125" customWidth="1"/>
    <col min="7" max="7" width="5" customWidth="1"/>
    <col min="8" max="8" width="6.5546875" customWidth="1"/>
    <col min="9" max="9" width="6" customWidth="1"/>
    <col min="10" max="11" width="7" customWidth="1"/>
    <col min="12" max="12" width="6" customWidth="1"/>
    <col min="13" max="13" width="7.5546875" customWidth="1"/>
    <col min="14" max="14" width="7.33203125" customWidth="1"/>
    <col min="15" max="15" width="6.88671875" customWidth="1"/>
    <col min="16" max="16" width="6.5546875" customWidth="1"/>
    <col min="17" max="17" width="7.109375" customWidth="1"/>
    <col min="18" max="18" width="6.109375" customWidth="1"/>
    <col min="19" max="19" width="7" customWidth="1"/>
    <col min="20" max="20" width="6.6640625" customWidth="1"/>
  </cols>
  <sheetData>
    <row r="1" spans="1:20" ht="13.5" customHeight="1" x14ac:dyDescent="0.3">
      <c r="A1" s="4" t="s">
        <v>186</v>
      </c>
      <c r="B1" s="3"/>
      <c r="C1" s="3"/>
      <c r="D1" s="4"/>
      <c r="E1" s="1"/>
      <c r="T1" s="5"/>
    </row>
    <row r="2" spans="1:20" ht="15.6" x14ac:dyDescent="0.3">
      <c r="A2" s="453" t="s">
        <v>0</v>
      </c>
      <c r="B2" s="453"/>
      <c r="C2" s="453"/>
      <c r="D2" s="367"/>
      <c r="E2" s="366"/>
      <c r="F2" s="366"/>
      <c r="G2" s="366"/>
      <c r="H2" s="366"/>
      <c r="I2" s="366"/>
      <c r="J2" s="366"/>
    </row>
    <row r="3" spans="1:20" ht="15.6" x14ac:dyDescent="0.3">
      <c r="A3" s="453" t="s">
        <v>164</v>
      </c>
      <c r="B3" s="453"/>
      <c r="C3" s="453"/>
      <c r="D3" s="367"/>
      <c r="E3" s="366"/>
      <c r="F3" s="366"/>
      <c r="G3" s="366"/>
      <c r="H3" s="366"/>
      <c r="I3" s="366"/>
      <c r="J3" s="366"/>
      <c r="T3" s="5"/>
    </row>
    <row r="4" spans="1:20" ht="13.5" customHeight="1" x14ac:dyDescent="0.3">
      <c r="A4" s="453" t="s">
        <v>119</v>
      </c>
      <c r="B4" s="453"/>
      <c r="C4" s="453"/>
      <c r="D4" s="366"/>
      <c r="E4" s="366"/>
      <c r="T4" s="5"/>
    </row>
    <row r="5" spans="1:20" ht="13.5" customHeight="1" x14ac:dyDescent="0.3">
      <c r="A5" s="8"/>
      <c r="B5" s="9"/>
      <c r="C5" s="9"/>
      <c r="D5" s="10"/>
      <c r="E5" s="7"/>
      <c r="F5" s="5"/>
      <c r="G5" s="5"/>
      <c r="H5" s="5"/>
      <c r="I5" s="5"/>
      <c r="J5" s="11"/>
      <c r="K5" s="11"/>
      <c r="L5" s="11"/>
      <c r="M5" s="11"/>
      <c r="N5" s="11"/>
      <c r="O5" s="11"/>
      <c r="P5" s="11"/>
      <c r="Q5" s="11"/>
      <c r="R5" s="11"/>
      <c r="S5" s="11"/>
      <c r="T5" s="11"/>
    </row>
    <row r="6" spans="1:20" ht="13.5" customHeight="1" x14ac:dyDescent="0.3">
      <c r="A6" s="3"/>
      <c r="B6" s="3"/>
      <c r="C6" s="3"/>
      <c r="D6" s="4"/>
      <c r="E6" s="1"/>
      <c r="F6" s="5"/>
      <c r="G6" s="5"/>
      <c r="H6" s="5"/>
      <c r="I6" s="5"/>
      <c r="J6" s="11"/>
      <c r="K6" s="11"/>
      <c r="L6" s="11"/>
      <c r="M6" s="11"/>
      <c r="N6" s="11"/>
      <c r="O6" s="11"/>
      <c r="P6" s="11"/>
      <c r="Q6" s="11"/>
      <c r="R6" s="11"/>
      <c r="S6" s="11"/>
      <c r="T6" s="11"/>
    </row>
    <row r="7" spans="1:20" ht="13.5" customHeight="1" x14ac:dyDescent="0.3">
      <c r="A7" s="454" t="s">
        <v>2</v>
      </c>
      <c r="B7" s="454"/>
      <c r="C7" s="454"/>
      <c r="D7" s="454"/>
      <c r="E7" s="454"/>
      <c r="F7" s="454"/>
      <c r="G7" s="454"/>
      <c r="H7" s="454"/>
      <c r="I7" s="454"/>
    </row>
    <row r="8" spans="1:20" ht="13.5" customHeight="1" x14ac:dyDescent="0.3">
      <c r="A8" s="454" t="s">
        <v>167</v>
      </c>
      <c r="B8" s="454"/>
      <c r="C8" s="454"/>
      <c r="D8" s="454"/>
      <c r="E8" s="454"/>
      <c r="F8" s="454"/>
      <c r="G8" s="454"/>
      <c r="H8" s="454"/>
      <c r="I8" s="454"/>
      <c r="J8" s="366"/>
      <c r="K8" s="366"/>
      <c r="L8" s="366"/>
      <c r="M8" s="5"/>
      <c r="N8" s="5"/>
      <c r="O8" s="5"/>
      <c r="P8" s="5"/>
      <c r="Q8" s="5"/>
      <c r="R8" s="5"/>
      <c r="S8" s="5"/>
      <c r="T8" s="5"/>
    </row>
    <row r="9" spans="1:20" ht="13.5" customHeight="1" thickBot="1" x14ac:dyDescent="0.35">
      <c r="A9" s="27" t="s">
        <v>180</v>
      </c>
      <c r="B9" s="3"/>
      <c r="C9" s="3"/>
      <c r="D9" s="4"/>
      <c r="E9" s="1"/>
      <c r="F9" s="5"/>
      <c r="G9" s="5"/>
      <c r="H9" s="5"/>
      <c r="I9" s="5"/>
      <c r="J9" s="5"/>
      <c r="K9" s="5"/>
      <c r="L9" s="5"/>
      <c r="M9" s="5"/>
      <c r="N9" s="5"/>
      <c r="O9" s="5"/>
      <c r="P9" s="5"/>
      <c r="Q9" s="5"/>
      <c r="R9" s="5"/>
      <c r="S9" s="5"/>
      <c r="T9" s="5"/>
    </row>
    <row r="10" spans="1:20" ht="13.5" customHeight="1" thickBot="1" x14ac:dyDescent="0.35">
      <c r="A10" s="526"/>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13.5" customHeight="1" thickBot="1" x14ac:dyDescent="0.35">
      <c r="A11" s="527"/>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3.5" customHeight="1"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customHeight="1"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3.5" customHeight="1"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9.5" customHeight="1"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3.5" customHeight="1"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20.25" customHeight="1"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3.5" customHeight="1"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3.5"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3.5" customHeight="1"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3.5" customHeight="1"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3.5" customHeight="1"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3.5" customHeight="1"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3.5" customHeight="1"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22.5"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3.5" customHeight="1"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3.5" customHeight="1"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3.5" customHeight="1"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3.5" customHeight="1"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3.5" customHeight="1"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22.5"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3.5" customHeight="1"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23.25" customHeight="1"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3.5" customHeight="1"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31.5" customHeight="1"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3.5" customHeight="1"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35.25"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3.5" customHeight="1"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3.5" customHeight="1"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3.5" customHeight="1"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3.5" customHeight="1"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3.5" customHeight="1"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3.5" customHeight="1"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3.5" customHeight="1"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3.5" customHeight="1"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3.5" customHeight="1"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3.5" customHeight="1"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3.5" customHeight="1"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3.5" customHeight="1"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3.5" customHeight="1"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3.5" customHeight="1"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27.75" customHeight="1"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3.5" customHeight="1"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20.25" customHeight="1"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3.5" customHeight="1"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3.5" customHeight="1"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3.5" customHeight="1"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3.5" customHeight="1"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27" customHeight="1"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3.5" customHeight="1"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27" customHeight="1"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2.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31.5" customHeight="1" thickBot="1" x14ac:dyDescent="0.35">
      <c r="A63" s="499"/>
      <c r="B63" s="509"/>
      <c r="C63" s="509"/>
      <c r="D63" s="156">
        <f>D217</f>
        <v>725</v>
      </c>
      <c r="E63" s="511"/>
      <c r="F63" s="156">
        <f>F217</f>
        <v>695</v>
      </c>
      <c r="G63" s="156">
        <f t="shared" ref="G63:T63" si="0">G217</f>
        <v>695</v>
      </c>
      <c r="H63" s="156">
        <f t="shared" si="0"/>
        <v>695</v>
      </c>
      <c r="I63" s="156">
        <f t="shared" si="0"/>
        <v>695</v>
      </c>
      <c r="J63" s="156">
        <f t="shared" si="0"/>
        <v>695</v>
      </c>
      <c r="K63" s="156">
        <f t="shared" si="0"/>
        <v>710</v>
      </c>
      <c r="L63" s="156">
        <f t="shared" si="0"/>
        <v>710</v>
      </c>
      <c r="M63" s="156">
        <f t="shared" si="0"/>
        <v>710</v>
      </c>
      <c r="N63" s="156">
        <f t="shared" si="0"/>
        <v>710</v>
      </c>
      <c r="O63" s="156">
        <f t="shared" si="0"/>
        <v>710</v>
      </c>
      <c r="P63" s="156">
        <f t="shared" si="0"/>
        <v>725</v>
      </c>
      <c r="Q63" s="156">
        <f t="shared" si="0"/>
        <v>725</v>
      </c>
      <c r="R63" s="156">
        <f t="shared" si="0"/>
        <v>725</v>
      </c>
      <c r="S63" s="156">
        <f t="shared" si="0"/>
        <v>725</v>
      </c>
      <c r="T63" s="156">
        <f t="shared" si="0"/>
        <v>725</v>
      </c>
    </row>
    <row r="64" spans="1:20" ht="13.5" customHeight="1"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3.5" customHeight="1"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3.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3.5"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3.5" customHeight="1"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24.75" customHeight="1"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7.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24" customHeight="1"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3.5" customHeight="1"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24.75" customHeight="1"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34.5" customHeight="1" thickBot="1" x14ac:dyDescent="0.35">
      <c r="A74" s="499"/>
      <c r="B74" s="508" t="s">
        <v>43</v>
      </c>
      <c r="C74" s="508"/>
      <c r="D74" s="236">
        <v>100</v>
      </c>
      <c r="E74" s="140" t="s">
        <v>20</v>
      </c>
      <c r="F74" s="236">
        <v>100</v>
      </c>
      <c r="G74" s="236">
        <v>100</v>
      </c>
      <c r="H74" s="236">
        <v>100</v>
      </c>
      <c r="I74" s="236">
        <v>100</v>
      </c>
      <c r="J74" s="236">
        <v>100</v>
      </c>
      <c r="K74" s="236">
        <v>100</v>
      </c>
      <c r="L74" s="236">
        <v>100</v>
      </c>
      <c r="M74" s="236">
        <v>100</v>
      </c>
      <c r="N74" s="236">
        <v>100</v>
      </c>
      <c r="O74" s="236">
        <v>100</v>
      </c>
      <c r="P74" s="236">
        <v>100</v>
      </c>
      <c r="Q74" s="236">
        <v>100</v>
      </c>
      <c r="R74" s="236">
        <v>100</v>
      </c>
      <c r="S74" s="236">
        <v>100</v>
      </c>
      <c r="T74" s="236">
        <v>100</v>
      </c>
    </row>
    <row r="75" spans="1:20" ht="30.75" customHeight="1" thickBot="1" x14ac:dyDescent="0.35">
      <c r="A75" s="499"/>
      <c r="B75" s="508" t="s">
        <v>44</v>
      </c>
      <c r="C75" s="508"/>
      <c r="D75" s="236">
        <v>50</v>
      </c>
      <c r="E75" s="140" t="s">
        <v>20</v>
      </c>
      <c r="F75" s="236">
        <v>50</v>
      </c>
      <c r="G75" s="236">
        <v>50</v>
      </c>
      <c r="H75" s="236">
        <v>50</v>
      </c>
      <c r="I75" s="236">
        <v>50</v>
      </c>
      <c r="J75" s="236">
        <v>50</v>
      </c>
      <c r="K75" s="236">
        <v>50</v>
      </c>
      <c r="L75" s="236">
        <v>50</v>
      </c>
      <c r="M75" s="236">
        <v>50</v>
      </c>
      <c r="N75" s="236">
        <v>50</v>
      </c>
      <c r="O75" s="236">
        <v>50</v>
      </c>
      <c r="P75" s="236">
        <v>50</v>
      </c>
      <c r="Q75" s="236">
        <v>50</v>
      </c>
      <c r="R75" s="236">
        <v>50</v>
      </c>
      <c r="S75" s="236">
        <v>50</v>
      </c>
      <c r="T75" s="236">
        <v>50</v>
      </c>
    </row>
    <row r="76" spans="1:20" ht="18" customHeight="1" thickBot="1" x14ac:dyDescent="0.35">
      <c r="A76" s="499"/>
      <c r="B76" s="495" t="s">
        <v>45</v>
      </c>
      <c r="C76" s="495"/>
      <c r="D76" s="500">
        <v>85</v>
      </c>
      <c r="E76" s="531" t="s">
        <v>20</v>
      </c>
      <c r="F76" s="500">
        <v>85</v>
      </c>
      <c r="G76" s="500">
        <v>85</v>
      </c>
      <c r="H76" s="500">
        <v>85</v>
      </c>
      <c r="I76" s="500">
        <v>85</v>
      </c>
      <c r="J76" s="500">
        <v>85</v>
      </c>
      <c r="K76" s="500">
        <v>85</v>
      </c>
      <c r="L76" s="500">
        <v>85</v>
      </c>
      <c r="M76" s="500">
        <v>85</v>
      </c>
      <c r="N76" s="500">
        <v>85</v>
      </c>
      <c r="O76" s="500">
        <v>85</v>
      </c>
      <c r="P76" s="500">
        <v>85</v>
      </c>
      <c r="Q76" s="500">
        <v>85</v>
      </c>
      <c r="R76" s="500">
        <v>85</v>
      </c>
      <c r="S76" s="500">
        <v>85</v>
      </c>
      <c r="T76" s="500">
        <v>85</v>
      </c>
    </row>
    <row r="77" spans="1:20" ht="23.25" customHeight="1" thickBot="1" x14ac:dyDescent="0.35">
      <c r="A77" s="499"/>
      <c r="B77" s="495"/>
      <c r="C77" s="495"/>
      <c r="D77" s="500"/>
      <c r="E77" s="532"/>
      <c r="F77" s="500"/>
      <c r="G77" s="500"/>
      <c r="H77" s="500"/>
      <c r="I77" s="500"/>
      <c r="J77" s="500"/>
      <c r="K77" s="500"/>
      <c r="L77" s="500"/>
      <c r="M77" s="500"/>
      <c r="N77" s="500"/>
      <c r="O77" s="500"/>
      <c r="P77" s="500"/>
      <c r="Q77" s="500"/>
      <c r="R77" s="500"/>
      <c r="S77" s="500"/>
      <c r="T77" s="500"/>
    </row>
    <row r="78" spans="1:20" ht="13.5" customHeight="1"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3.5" customHeight="1"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5.25"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3.5" customHeight="1"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3.5" customHeight="1"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3.5" customHeight="1"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3.5" customHeight="1"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3.5" customHeight="1"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3.5" customHeight="1"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22.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25.5" customHeight="1"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24" customHeight="1"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39" customHeight="1" thickBot="1" x14ac:dyDescent="0.35">
      <c r="A90" s="499"/>
      <c r="B90" s="528" t="s">
        <v>52</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3.5" customHeight="1"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3.5" customHeight="1"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3.5" customHeight="1"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3.5" customHeight="1"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3.5" customHeight="1"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3.5" customHeight="1"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23.2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24" customHeight="1"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37.5" customHeight="1"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24.75" customHeight="1"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32.25" customHeight="1" thickBot="1" x14ac:dyDescent="0.35">
      <c r="A101" s="514"/>
      <c r="B101" s="508" t="s">
        <v>56</v>
      </c>
      <c r="C101" s="508"/>
      <c r="D101" s="160">
        <v>50</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6.25" customHeight="1" thickBot="1" x14ac:dyDescent="0.35">
      <c r="A102" s="514"/>
      <c r="B102" s="508" t="s">
        <v>155</v>
      </c>
      <c r="C102" s="508"/>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3.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3.5" customHeight="1"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3.5" customHeight="1"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3.5" customHeight="1"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3.5" customHeight="1"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3.5" customHeight="1"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3.5" customHeight="1"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3.5" customHeight="1"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3.5" customHeight="1"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3.5" customHeight="1"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3.5" customHeight="1"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3.5" customHeight="1"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13.5"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3.5" customHeight="1"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27" customHeight="1"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3.5" customHeight="1"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31.5" customHeight="1"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3.5" customHeight="1"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23.25" customHeight="1"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3.5" customHeight="1"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30" customHeight="1"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3.5" customHeight="1"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28.5" customHeight="1"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3.5" customHeight="1"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34.5" customHeight="1"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3.5" customHeight="1"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21" customHeight="1"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3.5" customHeight="1"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3.5" customHeight="1"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3.5" customHeight="1"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3.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6.25" customHeight="1" thickBot="1" x14ac:dyDescent="0.35">
      <c r="A134" s="499"/>
      <c r="B134" s="333" t="s">
        <v>65</v>
      </c>
      <c r="C134" s="240"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19.5" customHeight="1" thickBot="1" x14ac:dyDescent="0.35">
      <c r="A135" s="499"/>
      <c r="B135" s="333"/>
      <c r="C135" s="240"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24" customHeight="1" thickBot="1" x14ac:dyDescent="0.35">
      <c r="A136" s="499"/>
      <c r="B136" s="333"/>
      <c r="C136" s="240"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3.5" customHeight="1"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25.5" customHeight="1"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3.5" customHeight="1"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26.25" customHeight="1"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3.5" customHeight="1"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30" customHeight="1"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18" customHeight="1"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3.5" customHeight="1" thickBot="1" x14ac:dyDescent="0.35">
      <c r="A144" s="514"/>
      <c r="B144" s="495" t="s">
        <v>68</v>
      </c>
      <c r="C144" s="510" t="s">
        <v>62</v>
      </c>
      <c r="D144" s="500">
        <v>10</v>
      </c>
      <c r="E144" s="500" t="s">
        <v>20</v>
      </c>
      <c r="F144" s="500">
        <v>10</v>
      </c>
      <c r="G144" s="500">
        <v>10</v>
      </c>
      <c r="H144" s="500">
        <v>10</v>
      </c>
      <c r="I144" s="500">
        <v>10</v>
      </c>
      <c r="J144" s="500">
        <v>10</v>
      </c>
      <c r="K144" s="500">
        <v>10</v>
      </c>
      <c r="L144" s="500">
        <v>10</v>
      </c>
      <c r="M144" s="500">
        <v>10</v>
      </c>
      <c r="N144" s="500">
        <v>10</v>
      </c>
      <c r="O144" s="500">
        <v>10</v>
      </c>
      <c r="P144" s="500">
        <v>10</v>
      </c>
      <c r="Q144" s="500">
        <v>10</v>
      </c>
      <c r="R144" s="500">
        <v>10</v>
      </c>
      <c r="S144" s="500">
        <v>10</v>
      </c>
      <c r="T144" s="500">
        <v>10</v>
      </c>
    </row>
    <row r="145" spans="1:20" ht="13.5" customHeight="1" thickBot="1" x14ac:dyDescent="0.35">
      <c r="A145" s="514"/>
      <c r="B145" s="495"/>
      <c r="C145" s="510"/>
      <c r="D145" s="500"/>
      <c r="E145" s="500"/>
      <c r="F145" s="500"/>
      <c r="G145" s="500"/>
      <c r="H145" s="500"/>
      <c r="I145" s="500"/>
      <c r="J145" s="500"/>
      <c r="K145" s="500"/>
      <c r="L145" s="500"/>
      <c r="M145" s="500"/>
      <c r="N145" s="500"/>
      <c r="O145" s="500"/>
      <c r="P145" s="500"/>
      <c r="Q145" s="500"/>
      <c r="R145" s="500"/>
      <c r="S145" s="500"/>
      <c r="T145" s="500"/>
    </row>
    <row r="146" spans="1:20" ht="13.5" customHeight="1" thickBot="1" x14ac:dyDescent="0.35">
      <c r="A146" s="514"/>
      <c r="B146" s="495"/>
      <c r="C146" s="510" t="s">
        <v>21</v>
      </c>
      <c r="D146" s="500">
        <v>5</v>
      </c>
      <c r="E146" s="500" t="s">
        <v>20</v>
      </c>
      <c r="F146" s="500">
        <v>5</v>
      </c>
      <c r="G146" s="500">
        <v>5</v>
      </c>
      <c r="H146" s="500">
        <v>5</v>
      </c>
      <c r="I146" s="500">
        <v>5</v>
      </c>
      <c r="J146" s="500">
        <v>5</v>
      </c>
      <c r="K146" s="500">
        <v>5</v>
      </c>
      <c r="L146" s="500">
        <v>5</v>
      </c>
      <c r="M146" s="500">
        <v>5</v>
      </c>
      <c r="N146" s="500">
        <v>5</v>
      </c>
      <c r="O146" s="500">
        <v>5</v>
      </c>
      <c r="P146" s="500">
        <v>5</v>
      </c>
      <c r="Q146" s="500">
        <v>5</v>
      </c>
      <c r="R146" s="500">
        <v>5</v>
      </c>
      <c r="S146" s="500">
        <v>5</v>
      </c>
      <c r="T146" s="500">
        <v>5</v>
      </c>
    </row>
    <row r="147" spans="1:20" ht="13.5" customHeight="1" thickBot="1" x14ac:dyDescent="0.35">
      <c r="A147" s="514"/>
      <c r="B147" s="495"/>
      <c r="C147" s="510"/>
      <c r="D147" s="500"/>
      <c r="E147" s="500"/>
      <c r="F147" s="500"/>
      <c r="G147" s="500"/>
      <c r="H147" s="500"/>
      <c r="I147" s="500"/>
      <c r="J147" s="500"/>
      <c r="K147" s="500"/>
      <c r="L147" s="500"/>
      <c r="M147" s="500"/>
      <c r="N147" s="500"/>
      <c r="O147" s="500"/>
      <c r="P147" s="500"/>
      <c r="Q147" s="500"/>
      <c r="R147" s="500"/>
      <c r="S147" s="500"/>
      <c r="T147" s="500"/>
    </row>
    <row r="148" spans="1:20" ht="13.5" customHeight="1" thickBot="1" x14ac:dyDescent="0.35">
      <c r="A148" s="514"/>
      <c r="B148" s="495"/>
      <c r="C148" s="510" t="s">
        <v>22</v>
      </c>
      <c r="D148" s="500">
        <v>10</v>
      </c>
      <c r="E148" s="500" t="s">
        <v>20</v>
      </c>
      <c r="F148" s="500">
        <v>10</v>
      </c>
      <c r="G148" s="500">
        <v>10</v>
      </c>
      <c r="H148" s="500">
        <v>10</v>
      </c>
      <c r="I148" s="500">
        <v>10</v>
      </c>
      <c r="J148" s="500">
        <v>10</v>
      </c>
      <c r="K148" s="500">
        <v>10</v>
      </c>
      <c r="L148" s="500">
        <v>10</v>
      </c>
      <c r="M148" s="500">
        <v>10</v>
      </c>
      <c r="N148" s="500">
        <v>10</v>
      </c>
      <c r="O148" s="500">
        <v>10</v>
      </c>
      <c r="P148" s="500">
        <v>10</v>
      </c>
      <c r="Q148" s="500">
        <v>10</v>
      </c>
      <c r="R148" s="500">
        <v>10</v>
      </c>
      <c r="S148" s="500">
        <v>10</v>
      </c>
      <c r="T148" s="500">
        <v>10</v>
      </c>
    </row>
    <row r="149" spans="1:20" ht="20.25" customHeight="1" thickBot="1" x14ac:dyDescent="0.35">
      <c r="A149" s="514"/>
      <c r="B149" s="495"/>
      <c r="C149" s="510"/>
      <c r="D149" s="500"/>
      <c r="E149" s="500"/>
      <c r="F149" s="500"/>
      <c r="G149" s="500"/>
      <c r="H149" s="500"/>
      <c r="I149" s="500"/>
      <c r="J149" s="500"/>
      <c r="K149" s="500"/>
      <c r="L149" s="500"/>
      <c r="M149" s="500"/>
      <c r="N149" s="500"/>
      <c r="O149" s="500"/>
      <c r="P149" s="500"/>
      <c r="Q149" s="500"/>
      <c r="R149" s="500"/>
      <c r="S149" s="500"/>
      <c r="T149" s="500"/>
    </row>
    <row r="150" spans="1:20" ht="13.5" customHeight="1" thickBot="1" x14ac:dyDescent="0.35">
      <c r="A150" s="514"/>
      <c r="B150" s="495" t="s">
        <v>69</v>
      </c>
      <c r="C150" s="510" t="s">
        <v>62</v>
      </c>
      <c r="D150" s="500">
        <v>10</v>
      </c>
      <c r="E150" s="500" t="s">
        <v>20</v>
      </c>
      <c r="F150" s="500">
        <v>10</v>
      </c>
      <c r="G150" s="500">
        <v>10</v>
      </c>
      <c r="H150" s="500">
        <v>10</v>
      </c>
      <c r="I150" s="500">
        <v>10</v>
      </c>
      <c r="J150" s="500">
        <v>10</v>
      </c>
      <c r="K150" s="500">
        <v>10</v>
      </c>
      <c r="L150" s="500">
        <v>10</v>
      </c>
      <c r="M150" s="500">
        <v>10</v>
      </c>
      <c r="N150" s="500">
        <v>10</v>
      </c>
      <c r="O150" s="500">
        <v>10</v>
      </c>
      <c r="P150" s="500">
        <v>10</v>
      </c>
      <c r="Q150" s="500">
        <v>10</v>
      </c>
      <c r="R150" s="500">
        <v>10</v>
      </c>
      <c r="S150" s="500">
        <v>10</v>
      </c>
      <c r="T150" s="500">
        <v>10</v>
      </c>
    </row>
    <row r="151" spans="1:20" ht="27" customHeight="1" thickBot="1" x14ac:dyDescent="0.35">
      <c r="A151" s="514"/>
      <c r="B151" s="495"/>
      <c r="C151" s="510"/>
      <c r="D151" s="500"/>
      <c r="E151" s="500"/>
      <c r="F151" s="500"/>
      <c r="G151" s="500"/>
      <c r="H151" s="500"/>
      <c r="I151" s="500"/>
      <c r="J151" s="500"/>
      <c r="K151" s="500"/>
      <c r="L151" s="500"/>
      <c r="M151" s="500"/>
      <c r="N151" s="500"/>
      <c r="O151" s="500"/>
      <c r="P151" s="500"/>
      <c r="Q151" s="500"/>
      <c r="R151" s="500"/>
      <c r="S151" s="500"/>
      <c r="T151" s="500"/>
    </row>
    <row r="152" spans="1:20" ht="13.5" customHeight="1" thickBot="1" x14ac:dyDescent="0.35">
      <c r="A152" s="514"/>
      <c r="B152" s="495"/>
      <c r="C152" s="510" t="s">
        <v>21</v>
      </c>
      <c r="D152" s="500">
        <v>5</v>
      </c>
      <c r="E152" s="500" t="s">
        <v>20</v>
      </c>
      <c r="F152" s="500">
        <v>5</v>
      </c>
      <c r="G152" s="500">
        <v>5</v>
      </c>
      <c r="H152" s="500">
        <v>5</v>
      </c>
      <c r="I152" s="500">
        <v>5</v>
      </c>
      <c r="J152" s="500">
        <v>5</v>
      </c>
      <c r="K152" s="500">
        <v>5</v>
      </c>
      <c r="L152" s="500">
        <v>5</v>
      </c>
      <c r="M152" s="500">
        <v>5</v>
      </c>
      <c r="N152" s="500">
        <v>5</v>
      </c>
      <c r="O152" s="500">
        <v>5</v>
      </c>
      <c r="P152" s="500">
        <v>5</v>
      </c>
      <c r="Q152" s="500">
        <v>5</v>
      </c>
      <c r="R152" s="500">
        <v>5</v>
      </c>
      <c r="S152" s="500">
        <v>5</v>
      </c>
      <c r="T152" s="500">
        <v>5</v>
      </c>
    </row>
    <row r="153" spans="1:20" ht="13.5" customHeight="1" thickBot="1" x14ac:dyDescent="0.35">
      <c r="A153" s="514"/>
      <c r="B153" s="495"/>
      <c r="C153" s="510"/>
      <c r="D153" s="500"/>
      <c r="E153" s="500"/>
      <c r="F153" s="500"/>
      <c r="G153" s="500"/>
      <c r="H153" s="500"/>
      <c r="I153" s="500"/>
      <c r="J153" s="500"/>
      <c r="K153" s="500"/>
      <c r="L153" s="500"/>
      <c r="M153" s="500"/>
      <c r="N153" s="500"/>
      <c r="O153" s="500"/>
      <c r="P153" s="500"/>
      <c r="Q153" s="500"/>
      <c r="R153" s="500"/>
      <c r="S153" s="500"/>
      <c r="T153" s="500"/>
    </row>
    <row r="154" spans="1:20" ht="13.5" customHeight="1" thickBot="1" x14ac:dyDescent="0.35">
      <c r="A154" s="514"/>
      <c r="B154" s="495"/>
      <c r="C154" s="510" t="s">
        <v>22</v>
      </c>
      <c r="D154" s="500">
        <v>10</v>
      </c>
      <c r="E154" s="500" t="s">
        <v>20</v>
      </c>
      <c r="F154" s="500">
        <v>10</v>
      </c>
      <c r="G154" s="500">
        <v>10</v>
      </c>
      <c r="H154" s="500">
        <v>10</v>
      </c>
      <c r="I154" s="500">
        <v>10</v>
      </c>
      <c r="J154" s="500">
        <v>10</v>
      </c>
      <c r="K154" s="500">
        <v>10</v>
      </c>
      <c r="L154" s="500">
        <v>10</v>
      </c>
      <c r="M154" s="500">
        <v>10</v>
      </c>
      <c r="N154" s="500">
        <v>10</v>
      </c>
      <c r="O154" s="500">
        <v>10</v>
      </c>
      <c r="P154" s="500">
        <v>10</v>
      </c>
      <c r="Q154" s="500">
        <v>10</v>
      </c>
      <c r="R154" s="500">
        <v>10</v>
      </c>
      <c r="S154" s="500">
        <v>10</v>
      </c>
      <c r="T154" s="500">
        <v>10</v>
      </c>
    </row>
    <row r="155" spans="1:20" ht="24" customHeight="1" thickBot="1" x14ac:dyDescent="0.35">
      <c r="A155" s="514"/>
      <c r="B155" s="495"/>
      <c r="C155" s="510"/>
      <c r="D155" s="500"/>
      <c r="E155" s="500"/>
      <c r="F155" s="500"/>
      <c r="G155" s="500"/>
      <c r="H155" s="500"/>
      <c r="I155" s="500"/>
      <c r="J155" s="500"/>
      <c r="K155" s="500"/>
      <c r="L155" s="500"/>
      <c r="M155" s="500"/>
      <c r="N155" s="500"/>
      <c r="O155" s="500"/>
      <c r="P155" s="500"/>
      <c r="Q155" s="500"/>
      <c r="R155" s="500"/>
      <c r="S155" s="500"/>
      <c r="T155" s="500"/>
    </row>
    <row r="156" spans="1:20" ht="13.5" customHeight="1"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3.5" customHeight="1"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3.5" customHeight="1"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3.5" customHeight="1"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3.5" customHeight="1"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8.25" customHeight="1"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3.5" customHeight="1"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3.5" customHeight="1"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3.5" customHeight="1"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3.5" customHeight="1"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3.5" customHeight="1"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39.75" customHeight="1"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3.5" customHeight="1"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22.5" customHeight="1"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3.5" customHeight="1"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31.5" customHeight="1"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3.5" customHeight="1"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27" customHeight="1"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3.5" customHeight="1"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3.5" customHeight="1"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3.5" customHeight="1"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3.5" customHeight="1"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3.5" customHeight="1"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3.5" customHeight="1"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3.5" customHeight="1"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32.2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48.7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3.5" customHeight="1"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38.2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3.5" customHeight="1"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3.5"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13.5" customHeight="1" thickBot="1" x14ac:dyDescent="0.35">
      <c r="A187" s="499"/>
      <c r="B187" s="521" t="s">
        <v>79</v>
      </c>
      <c r="C187" s="521"/>
      <c r="D187" s="346">
        <v>9.93</v>
      </c>
      <c r="E187" s="530" t="s">
        <v>20</v>
      </c>
      <c r="F187" s="346">
        <v>9.93</v>
      </c>
      <c r="G187" s="346">
        <v>9.93</v>
      </c>
      <c r="H187" s="346">
        <v>9.93</v>
      </c>
      <c r="I187" s="346">
        <v>9.93</v>
      </c>
      <c r="J187" s="346">
        <v>9.93</v>
      </c>
      <c r="K187" s="346">
        <v>9.93</v>
      </c>
      <c r="L187" s="346">
        <v>9.93</v>
      </c>
      <c r="M187" s="346">
        <v>9.93</v>
      </c>
      <c r="N187" s="346">
        <v>9.93</v>
      </c>
      <c r="O187" s="346">
        <v>9.93</v>
      </c>
      <c r="P187" s="346">
        <v>9.93</v>
      </c>
      <c r="Q187" s="346">
        <v>9.93</v>
      </c>
      <c r="R187" s="346">
        <v>9.93</v>
      </c>
      <c r="S187" s="346">
        <v>9.93</v>
      </c>
      <c r="T187" s="346">
        <v>9.93</v>
      </c>
    </row>
    <row r="188" spans="1:20" ht="50.25" customHeight="1" thickBot="1" x14ac:dyDescent="0.35">
      <c r="A188" s="499"/>
      <c r="B188" s="521"/>
      <c r="C188" s="521"/>
      <c r="D188" s="346"/>
      <c r="E188" s="530"/>
      <c r="F188" s="346"/>
      <c r="G188" s="346"/>
      <c r="H188" s="346"/>
      <c r="I188" s="346"/>
      <c r="J188" s="346"/>
      <c r="K188" s="346"/>
      <c r="L188" s="346"/>
      <c r="M188" s="346"/>
      <c r="N188" s="346"/>
      <c r="O188" s="346"/>
      <c r="P188" s="346"/>
      <c r="Q188" s="346"/>
      <c r="R188" s="346"/>
      <c r="S188" s="346"/>
      <c r="T188" s="346"/>
    </row>
    <row r="189" spans="1:20" ht="29.25" customHeight="1" thickBot="1" x14ac:dyDescent="0.35">
      <c r="A189" s="499"/>
      <c r="B189" s="508" t="s">
        <v>80</v>
      </c>
      <c r="C189" s="508"/>
      <c r="D189" s="154">
        <v>22.288</v>
      </c>
      <c r="E189" s="82" t="s">
        <v>81</v>
      </c>
      <c r="F189" s="154">
        <v>22.288</v>
      </c>
      <c r="G189" s="154">
        <v>22.288</v>
      </c>
      <c r="H189" s="154">
        <v>22.288</v>
      </c>
      <c r="I189" s="154">
        <v>22.288</v>
      </c>
      <c r="J189" s="154">
        <v>22.288</v>
      </c>
      <c r="K189" s="154">
        <v>22.288</v>
      </c>
      <c r="L189" s="154">
        <v>22.288</v>
      </c>
      <c r="M189" s="154">
        <v>22.288</v>
      </c>
      <c r="N189" s="154">
        <v>22.288</v>
      </c>
      <c r="O189" s="154">
        <v>22.288</v>
      </c>
      <c r="P189" s="154">
        <v>22.288</v>
      </c>
      <c r="Q189" s="154">
        <v>22.288</v>
      </c>
      <c r="R189" s="154">
        <v>22.288</v>
      </c>
      <c r="S189" s="154">
        <v>22.288</v>
      </c>
      <c r="T189" s="154">
        <v>22.288</v>
      </c>
    </row>
    <row r="190" spans="1:20" ht="45" customHeight="1" thickBot="1" x14ac:dyDescent="0.35">
      <c r="A190" s="499"/>
      <c r="B190" s="508"/>
      <c r="C190" s="508"/>
      <c r="D190" s="154">
        <v>22.288</v>
      </c>
      <c r="E190" s="82" t="s">
        <v>81</v>
      </c>
      <c r="F190" s="154">
        <v>22.288</v>
      </c>
      <c r="G190" s="154">
        <v>22.288</v>
      </c>
      <c r="H190" s="154">
        <v>22.288</v>
      </c>
      <c r="I190" s="154">
        <v>22.288</v>
      </c>
      <c r="J190" s="154">
        <v>22.288</v>
      </c>
      <c r="K190" s="154">
        <v>22.288</v>
      </c>
      <c r="L190" s="154">
        <v>22.288</v>
      </c>
      <c r="M190" s="154">
        <v>22.288</v>
      </c>
      <c r="N190" s="154">
        <v>22.288</v>
      </c>
      <c r="O190" s="154">
        <v>22.288</v>
      </c>
      <c r="P190" s="154">
        <v>22.288</v>
      </c>
      <c r="Q190" s="154">
        <v>22.288</v>
      </c>
      <c r="R190" s="154">
        <v>22.288</v>
      </c>
      <c r="S190" s="154">
        <v>22.288</v>
      </c>
      <c r="T190" s="154">
        <v>22.288</v>
      </c>
    </row>
    <row r="191" spans="1:20" ht="26.25" customHeight="1" thickBot="1" x14ac:dyDescent="0.35">
      <c r="A191" s="499"/>
      <c r="B191" s="508" t="s">
        <v>82</v>
      </c>
      <c r="C191" s="508"/>
      <c r="D191" s="354">
        <v>0.18</v>
      </c>
      <c r="E191" s="82" t="s">
        <v>83</v>
      </c>
      <c r="F191" s="354">
        <v>0.18</v>
      </c>
      <c r="G191" s="354">
        <v>0.18</v>
      </c>
      <c r="H191" s="354">
        <v>0.18</v>
      </c>
      <c r="I191" s="354">
        <v>0.18</v>
      </c>
      <c r="J191" s="354">
        <v>0.18</v>
      </c>
      <c r="K191" s="354">
        <v>0.18</v>
      </c>
      <c r="L191" s="354">
        <v>0.18</v>
      </c>
      <c r="M191" s="354">
        <v>0.18</v>
      </c>
      <c r="N191" s="354">
        <v>0.18</v>
      </c>
      <c r="O191" s="354">
        <v>0.18</v>
      </c>
      <c r="P191" s="354">
        <v>0.18</v>
      </c>
      <c r="Q191" s="354">
        <v>0.18</v>
      </c>
      <c r="R191" s="354">
        <v>0.18</v>
      </c>
      <c r="S191" s="354">
        <v>0.18</v>
      </c>
      <c r="T191" s="354">
        <v>0.18</v>
      </c>
    </row>
    <row r="192" spans="1:20" ht="40.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3.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3.5" customHeight="1"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3.5" customHeight="1"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3.5" customHeight="1"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3.5" customHeight="1"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29.25" customHeight="1"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22.5" customHeight="1" thickBot="1" x14ac:dyDescent="0.35">
      <c r="A199" s="499"/>
      <c r="B199" s="521" t="s">
        <v>85</v>
      </c>
      <c r="C199" s="521"/>
      <c r="D199" s="238">
        <v>14.096</v>
      </c>
      <c r="E199" s="82" t="s">
        <v>81</v>
      </c>
      <c r="F199" s="238">
        <v>14.096</v>
      </c>
      <c r="G199" s="238">
        <v>14.096</v>
      </c>
      <c r="H199" s="238">
        <v>14.096</v>
      </c>
      <c r="I199" s="238">
        <v>14.096</v>
      </c>
      <c r="J199" s="238">
        <v>14.096</v>
      </c>
      <c r="K199" s="238">
        <v>14.096</v>
      </c>
      <c r="L199" s="238">
        <v>14.096</v>
      </c>
      <c r="M199" s="238">
        <v>14.096</v>
      </c>
      <c r="N199" s="238">
        <v>14.096</v>
      </c>
      <c r="O199" s="238">
        <v>14.096</v>
      </c>
      <c r="P199" s="238">
        <v>14.096</v>
      </c>
      <c r="Q199" s="238">
        <v>14.096</v>
      </c>
      <c r="R199" s="238">
        <v>14.096</v>
      </c>
      <c r="S199" s="238">
        <v>14.096</v>
      </c>
      <c r="T199" s="238">
        <v>14.096</v>
      </c>
    </row>
    <row r="200" spans="1:20" ht="25.5" customHeight="1" thickBot="1" x14ac:dyDescent="0.35">
      <c r="A200" s="499"/>
      <c r="B200" s="521"/>
      <c r="C200" s="521"/>
      <c r="D200" s="160">
        <v>22.6</v>
      </c>
      <c r="E200" s="82" t="s">
        <v>81</v>
      </c>
      <c r="F200" s="160">
        <v>22.6</v>
      </c>
      <c r="G200" s="160">
        <v>22.6</v>
      </c>
      <c r="H200" s="160">
        <v>22.6</v>
      </c>
      <c r="I200" s="160">
        <v>22.6</v>
      </c>
      <c r="J200" s="160">
        <v>22.6</v>
      </c>
      <c r="K200" s="160">
        <v>22.6</v>
      </c>
      <c r="L200" s="160">
        <v>22.6</v>
      </c>
      <c r="M200" s="160">
        <v>22.6</v>
      </c>
      <c r="N200" s="160">
        <v>22.6</v>
      </c>
      <c r="O200" s="160">
        <v>22.6</v>
      </c>
      <c r="P200" s="160">
        <v>22.6</v>
      </c>
      <c r="Q200" s="160">
        <v>22.6</v>
      </c>
      <c r="R200" s="160">
        <v>22.6</v>
      </c>
      <c r="S200" s="160">
        <v>22.6</v>
      </c>
      <c r="T200" s="160">
        <v>22.6</v>
      </c>
    </row>
    <row r="201" spans="1:20" ht="24.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8.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3.5" customHeight="1"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22.5" customHeight="1" thickBot="1" x14ac:dyDescent="0.35">
      <c r="A204" s="499"/>
      <c r="B204" s="495" t="s">
        <v>87</v>
      </c>
      <c r="C204" s="495"/>
      <c r="D204" s="122">
        <v>0</v>
      </c>
      <c r="E204" s="82" t="s">
        <v>88</v>
      </c>
      <c r="F204" s="122">
        <v>0</v>
      </c>
      <c r="G204" s="122">
        <v>0</v>
      </c>
      <c r="H204" s="122">
        <v>0</v>
      </c>
      <c r="I204" s="122">
        <v>0</v>
      </c>
      <c r="J204" s="122">
        <v>0</v>
      </c>
      <c r="K204" s="122">
        <v>0</v>
      </c>
      <c r="L204" s="122">
        <v>0</v>
      </c>
      <c r="M204" s="122">
        <v>0</v>
      </c>
      <c r="N204" s="122">
        <v>0</v>
      </c>
      <c r="O204" s="122">
        <v>0</v>
      </c>
      <c r="P204" s="122">
        <v>0</v>
      </c>
      <c r="Q204" s="122">
        <v>0</v>
      </c>
      <c r="R204" s="122">
        <v>0</v>
      </c>
      <c r="S204" s="122">
        <v>0</v>
      </c>
      <c r="T204" s="122">
        <v>0</v>
      </c>
    </row>
    <row r="205" spans="1:20" ht="27.75" customHeight="1" thickBot="1" x14ac:dyDescent="0.35">
      <c r="A205" s="499"/>
      <c r="B205" s="495"/>
      <c r="C205" s="495"/>
      <c r="D205" s="160">
        <v>22.6</v>
      </c>
      <c r="E205" s="82" t="s">
        <v>81</v>
      </c>
      <c r="F205" s="160">
        <v>22.6</v>
      </c>
      <c r="G205" s="160">
        <v>22.6</v>
      </c>
      <c r="H205" s="160">
        <v>22.6</v>
      </c>
      <c r="I205" s="160">
        <v>22.6</v>
      </c>
      <c r="J205" s="160">
        <v>22.6</v>
      </c>
      <c r="K205" s="160">
        <v>22.6</v>
      </c>
      <c r="L205" s="160">
        <v>22.6</v>
      </c>
      <c r="M205" s="160">
        <v>22.6</v>
      </c>
      <c r="N205" s="160">
        <v>22.6</v>
      </c>
      <c r="O205" s="160">
        <v>22.6</v>
      </c>
      <c r="P205" s="160">
        <v>22.6</v>
      </c>
      <c r="Q205" s="160">
        <v>22.6</v>
      </c>
      <c r="R205" s="160">
        <v>22.6</v>
      </c>
      <c r="S205" s="160">
        <v>22.6</v>
      </c>
      <c r="T205" s="160">
        <v>22.6</v>
      </c>
    </row>
    <row r="206" spans="1:20" ht="30.75" customHeight="1" thickBot="1" x14ac:dyDescent="0.35">
      <c r="A206" s="499"/>
      <c r="B206" s="495" t="s">
        <v>158</v>
      </c>
      <c r="C206" s="495"/>
      <c r="D206" s="160">
        <v>0</v>
      </c>
      <c r="E206" s="82" t="s">
        <v>88</v>
      </c>
      <c r="F206" s="160">
        <v>0</v>
      </c>
      <c r="G206" s="160">
        <v>0</v>
      </c>
      <c r="H206" s="160">
        <v>0</v>
      </c>
      <c r="I206" s="160">
        <v>0</v>
      </c>
      <c r="J206" s="160">
        <v>0</v>
      </c>
      <c r="K206" s="160">
        <v>0</v>
      </c>
      <c r="L206" s="160">
        <v>0</v>
      </c>
      <c r="M206" s="160">
        <v>0</v>
      </c>
      <c r="N206" s="160">
        <v>0</v>
      </c>
      <c r="O206" s="160">
        <v>0</v>
      </c>
      <c r="P206" s="160">
        <v>0</v>
      </c>
      <c r="Q206" s="160">
        <v>0</v>
      </c>
      <c r="R206" s="160">
        <v>0</v>
      </c>
      <c r="S206" s="160">
        <v>0</v>
      </c>
      <c r="T206" s="160">
        <v>0</v>
      </c>
    </row>
    <row r="207" spans="1:20" ht="34.5" customHeight="1" thickBot="1" x14ac:dyDescent="0.35">
      <c r="A207" s="499"/>
      <c r="B207" s="495"/>
      <c r="C207" s="495"/>
      <c r="D207" s="122">
        <v>0</v>
      </c>
      <c r="E207" s="82" t="s">
        <v>81</v>
      </c>
      <c r="F207" s="122">
        <v>0</v>
      </c>
      <c r="G207" s="122">
        <v>0</v>
      </c>
      <c r="H207" s="122">
        <v>0</v>
      </c>
      <c r="I207" s="122">
        <v>0</v>
      </c>
      <c r="J207" s="122">
        <v>0</v>
      </c>
      <c r="K207" s="122">
        <v>0</v>
      </c>
      <c r="L207" s="122">
        <v>0</v>
      </c>
      <c r="M207" s="122">
        <v>0</v>
      </c>
      <c r="N207" s="122">
        <v>0</v>
      </c>
      <c r="O207" s="122">
        <v>0</v>
      </c>
      <c r="P207" s="122">
        <v>0</v>
      </c>
      <c r="Q207" s="122">
        <v>0</v>
      </c>
      <c r="R207" s="122">
        <v>0</v>
      </c>
      <c r="S207" s="122">
        <v>0</v>
      </c>
      <c r="T207" s="122">
        <v>0</v>
      </c>
    </row>
    <row r="208" spans="1:20" ht="39" customHeight="1" thickBot="1" x14ac:dyDescent="0.35">
      <c r="A208" s="499"/>
      <c r="B208" s="495" t="s">
        <v>89</v>
      </c>
      <c r="C208" s="495"/>
      <c r="D208" s="533">
        <v>0</v>
      </c>
      <c r="E208" s="82" t="s">
        <v>83</v>
      </c>
      <c r="F208" s="533">
        <v>0</v>
      </c>
      <c r="G208" s="533">
        <v>0</v>
      </c>
      <c r="H208" s="533">
        <v>0</v>
      </c>
      <c r="I208" s="533">
        <v>0</v>
      </c>
      <c r="J208" s="533">
        <v>0</v>
      </c>
      <c r="K208" s="533">
        <v>0</v>
      </c>
      <c r="L208" s="533">
        <v>0</v>
      </c>
      <c r="M208" s="533">
        <v>0</v>
      </c>
      <c r="N208" s="533">
        <v>0</v>
      </c>
      <c r="O208" s="533">
        <v>0</v>
      </c>
      <c r="P208" s="533">
        <v>0</v>
      </c>
      <c r="Q208" s="533">
        <v>0</v>
      </c>
      <c r="R208" s="533">
        <v>0</v>
      </c>
      <c r="S208" s="533">
        <v>0</v>
      </c>
      <c r="T208" s="533">
        <v>0</v>
      </c>
    </row>
    <row r="209" spans="1:23" ht="37.5" customHeight="1" thickBot="1" x14ac:dyDescent="0.35">
      <c r="A209" s="499"/>
      <c r="B209" s="495"/>
      <c r="C209" s="495"/>
      <c r="D209" s="533"/>
      <c r="E209" s="82" t="s">
        <v>84</v>
      </c>
      <c r="F209" s="533"/>
      <c r="G209" s="533"/>
      <c r="H209" s="533"/>
      <c r="I209" s="533"/>
      <c r="J209" s="533"/>
      <c r="K209" s="533"/>
      <c r="L209" s="533"/>
      <c r="M209" s="533"/>
      <c r="N209" s="533"/>
      <c r="O209" s="533"/>
      <c r="P209" s="533"/>
      <c r="Q209" s="533"/>
      <c r="R209" s="533"/>
      <c r="S209" s="533"/>
      <c r="T209" s="533"/>
    </row>
    <row r="210" spans="1:23" ht="13.5" customHeight="1"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3" ht="13.5" customHeight="1" x14ac:dyDescent="0.3">
      <c r="A211" s="83" t="s">
        <v>90</v>
      </c>
      <c r="B211" s="100"/>
      <c r="C211" s="100"/>
      <c r="D211" s="68"/>
      <c r="E211" s="101"/>
      <c r="F211" s="66"/>
      <c r="G211" s="66"/>
      <c r="H211" s="66"/>
      <c r="I211" s="66"/>
      <c r="J211" s="66"/>
      <c r="K211" s="66"/>
      <c r="L211" s="66"/>
      <c r="M211" s="66"/>
      <c r="N211" s="66"/>
      <c r="O211" s="66"/>
      <c r="P211" s="66"/>
      <c r="Q211" s="66"/>
      <c r="R211" s="66"/>
      <c r="S211" s="66"/>
      <c r="T211" s="67"/>
    </row>
    <row r="212" spans="1:23" ht="13.5" customHeight="1"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3" ht="13.5" customHeight="1"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3" ht="23.25" customHeight="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3" ht="13.5" customHeight="1"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3" ht="30" customHeight="1"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3" ht="32.25" customHeight="1" thickBot="1" x14ac:dyDescent="0.35">
      <c r="A217" s="499"/>
      <c r="B217" s="495" t="s">
        <v>94</v>
      </c>
      <c r="C217" s="495"/>
      <c r="D217" s="265">
        <v>725</v>
      </c>
      <c r="E217" s="267" t="s">
        <v>95</v>
      </c>
      <c r="F217" s="160">
        <v>695</v>
      </c>
      <c r="G217" s="160">
        <v>695</v>
      </c>
      <c r="H217" s="160">
        <v>695</v>
      </c>
      <c r="I217" s="160">
        <v>695</v>
      </c>
      <c r="J217" s="160">
        <v>695</v>
      </c>
      <c r="K217" s="160">
        <v>710</v>
      </c>
      <c r="L217" s="160">
        <v>710</v>
      </c>
      <c r="M217" s="160">
        <v>710</v>
      </c>
      <c r="N217" s="160">
        <v>710</v>
      </c>
      <c r="O217" s="160">
        <v>710</v>
      </c>
      <c r="P217" s="160">
        <v>725</v>
      </c>
      <c r="Q217" s="160">
        <v>725</v>
      </c>
      <c r="R217" s="160">
        <v>725</v>
      </c>
      <c r="S217" s="160">
        <v>725</v>
      </c>
      <c r="T217" s="262">
        <v>725</v>
      </c>
    </row>
    <row r="218" spans="1:23" ht="27" customHeight="1" thickBot="1" x14ac:dyDescent="0.35">
      <c r="A218" s="499"/>
      <c r="B218" s="495"/>
      <c r="C218" s="495"/>
      <c r="D218" s="160">
        <v>14.096</v>
      </c>
      <c r="E218" s="267" t="s">
        <v>81</v>
      </c>
      <c r="F218" s="160">
        <v>14.096</v>
      </c>
      <c r="G218" s="160">
        <v>14.096</v>
      </c>
      <c r="H218" s="160">
        <v>14.096</v>
      </c>
      <c r="I218" s="160">
        <v>14.096</v>
      </c>
      <c r="J218" s="160">
        <v>14.096</v>
      </c>
      <c r="K218" s="160">
        <v>14.096</v>
      </c>
      <c r="L218" s="160">
        <v>14.096</v>
      </c>
      <c r="M218" s="160">
        <v>14.096</v>
      </c>
      <c r="N218" s="160">
        <v>14.096</v>
      </c>
      <c r="O218" s="160">
        <v>14.096</v>
      </c>
      <c r="P218" s="160">
        <v>14.096</v>
      </c>
      <c r="Q218" s="160">
        <v>14.096</v>
      </c>
      <c r="R218" s="160">
        <v>14.096</v>
      </c>
      <c r="S218" s="160">
        <v>14.096</v>
      </c>
      <c r="T218" s="160">
        <v>14.096</v>
      </c>
    </row>
    <row r="219" spans="1:23" ht="24" customHeight="1" thickBot="1" x14ac:dyDescent="0.35">
      <c r="A219" s="499"/>
      <c r="B219" s="495" t="s">
        <v>96</v>
      </c>
      <c r="C219" s="495"/>
      <c r="D219" s="160">
        <v>14.096</v>
      </c>
      <c r="E219" s="267" t="s">
        <v>88</v>
      </c>
      <c r="F219" s="160">
        <v>14.096</v>
      </c>
      <c r="G219" s="160">
        <v>14.096</v>
      </c>
      <c r="H219" s="160">
        <v>14.096</v>
      </c>
      <c r="I219" s="160">
        <v>14.096</v>
      </c>
      <c r="J219" s="160">
        <v>14.096</v>
      </c>
      <c r="K219" s="160">
        <v>14.096</v>
      </c>
      <c r="L219" s="160">
        <v>14.096</v>
      </c>
      <c r="M219" s="160">
        <v>14.096</v>
      </c>
      <c r="N219" s="160">
        <v>14.096</v>
      </c>
      <c r="O219" s="160">
        <v>14.096</v>
      </c>
      <c r="P219" s="160">
        <v>14.096</v>
      </c>
      <c r="Q219" s="160">
        <v>14.096</v>
      </c>
      <c r="R219" s="160">
        <v>14.096</v>
      </c>
      <c r="S219" s="160">
        <v>14.096</v>
      </c>
      <c r="T219" s="160">
        <v>14.096</v>
      </c>
    </row>
    <row r="220" spans="1:23" ht="35.25" customHeight="1" thickBot="1" x14ac:dyDescent="0.35">
      <c r="A220" s="499"/>
      <c r="B220" s="495"/>
      <c r="C220" s="495"/>
      <c r="D220" s="266">
        <v>1325</v>
      </c>
      <c r="E220" s="267" t="s">
        <v>97</v>
      </c>
      <c r="F220" s="245">
        <v>1140</v>
      </c>
      <c r="G220" s="245">
        <v>1140</v>
      </c>
      <c r="H220" s="245">
        <v>1140</v>
      </c>
      <c r="I220" s="245">
        <v>1140</v>
      </c>
      <c r="J220" s="245">
        <v>1140</v>
      </c>
      <c r="K220" s="63">
        <v>1230</v>
      </c>
      <c r="L220" s="63">
        <v>1230</v>
      </c>
      <c r="M220" s="63">
        <v>1230</v>
      </c>
      <c r="N220" s="63">
        <v>1230</v>
      </c>
      <c r="O220" s="63">
        <v>1230</v>
      </c>
      <c r="P220" s="242">
        <v>1325</v>
      </c>
      <c r="Q220" s="242">
        <v>1325</v>
      </c>
      <c r="R220" s="242">
        <v>1325</v>
      </c>
      <c r="S220" s="242">
        <v>1325</v>
      </c>
      <c r="T220" s="242">
        <v>1325</v>
      </c>
      <c r="V220" s="2"/>
      <c r="W220" s="2"/>
    </row>
    <row r="221" spans="1:23" ht="13.5" customHeight="1" thickBot="1" x14ac:dyDescent="0.35">
      <c r="A221" s="499"/>
      <c r="B221" s="495" t="s">
        <v>98</v>
      </c>
      <c r="C221" s="495"/>
      <c r="D221" s="160">
        <v>22.288</v>
      </c>
      <c r="E221" s="267" t="s">
        <v>88</v>
      </c>
      <c r="F221" s="154">
        <v>22.288</v>
      </c>
      <c r="G221" s="154">
        <v>22.288</v>
      </c>
      <c r="H221" s="154">
        <v>22.288</v>
      </c>
      <c r="I221" s="154">
        <v>22.288</v>
      </c>
      <c r="J221" s="154">
        <v>22.288</v>
      </c>
      <c r="K221" s="154">
        <v>22.288</v>
      </c>
      <c r="L221" s="154">
        <v>22.288</v>
      </c>
      <c r="M221" s="154">
        <v>22.288</v>
      </c>
      <c r="N221" s="154">
        <v>22.288</v>
      </c>
      <c r="O221" s="154">
        <v>22.288</v>
      </c>
      <c r="P221" s="154">
        <v>22.288</v>
      </c>
      <c r="Q221" s="154">
        <v>22.288</v>
      </c>
      <c r="R221" s="154">
        <v>22.288</v>
      </c>
      <c r="S221" s="154">
        <v>22.288</v>
      </c>
      <c r="T221" s="154">
        <v>22.288</v>
      </c>
    </row>
    <row r="222" spans="1:23" ht="23.25" customHeight="1" thickBot="1" x14ac:dyDescent="0.35">
      <c r="A222" s="499"/>
      <c r="B222" s="495"/>
      <c r="C222" s="495"/>
      <c r="D222" s="266">
        <v>1325</v>
      </c>
      <c r="E222" s="267" t="s">
        <v>97</v>
      </c>
      <c r="F222" s="245">
        <v>1136</v>
      </c>
      <c r="G222" s="245">
        <v>1136</v>
      </c>
      <c r="H222" s="245">
        <v>1136</v>
      </c>
      <c r="I222" s="245">
        <v>1136</v>
      </c>
      <c r="J222" s="245">
        <v>1136</v>
      </c>
      <c r="K222" s="63">
        <v>1232</v>
      </c>
      <c r="L222" s="63">
        <v>1232</v>
      </c>
      <c r="M222" s="63">
        <v>1232</v>
      </c>
      <c r="N222" s="63">
        <v>1232</v>
      </c>
      <c r="O222" s="63">
        <v>1232</v>
      </c>
      <c r="P222" s="242">
        <v>1325</v>
      </c>
      <c r="Q222" s="242">
        <v>1325</v>
      </c>
      <c r="R222" s="242">
        <v>1325</v>
      </c>
      <c r="S222" s="242">
        <v>1325</v>
      </c>
      <c r="T222" s="242">
        <v>1325</v>
      </c>
    </row>
    <row r="223" spans="1:23" ht="13.5" customHeight="1" thickBot="1" x14ac:dyDescent="0.35">
      <c r="A223" s="499"/>
      <c r="B223" s="495" t="s">
        <v>99</v>
      </c>
      <c r="C223" s="495"/>
      <c r="D223" s="265">
        <v>0</v>
      </c>
      <c r="E223" s="267" t="s">
        <v>95</v>
      </c>
      <c r="F223" s="63">
        <v>0</v>
      </c>
      <c r="G223" s="63">
        <v>0</v>
      </c>
      <c r="H223" s="63">
        <v>0</v>
      </c>
      <c r="I223" s="63">
        <v>0</v>
      </c>
      <c r="J223" s="63">
        <v>0</v>
      </c>
      <c r="K223" s="63">
        <v>0</v>
      </c>
      <c r="L223" s="63">
        <v>0</v>
      </c>
      <c r="M223" s="63">
        <v>0</v>
      </c>
      <c r="N223" s="63">
        <v>0</v>
      </c>
      <c r="O223" s="63">
        <v>0</v>
      </c>
      <c r="P223" s="63">
        <v>0</v>
      </c>
      <c r="Q223" s="63">
        <v>0</v>
      </c>
      <c r="R223" s="63">
        <v>0</v>
      </c>
      <c r="S223" s="63">
        <v>0</v>
      </c>
      <c r="T223" s="63">
        <v>0</v>
      </c>
    </row>
    <row r="224" spans="1:23" ht="13.5" customHeight="1" thickBot="1" x14ac:dyDescent="0.35">
      <c r="A224" s="499"/>
      <c r="B224" s="495"/>
      <c r="C224" s="495"/>
      <c r="D224" s="122">
        <v>0</v>
      </c>
      <c r="E224" s="267" t="s">
        <v>81</v>
      </c>
      <c r="F224" s="63">
        <v>0</v>
      </c>
      <c r="G224" s="63">
        <v>0</v>
      </c>
      <c r="H224" s="63">
        <v>0</v>
      </c>
      <c r="I224" s="63">
        <v>0</v>
      </c>
      <c r="J224" s="63">
        <v>0</v>
      </c>
      <c r="K224" s="63">
        <v>0</v>
      </c>
      <c r="L224" s="63">
        <v>0</v>
      </c>
      <c r="M224" s="63">
        <v>0</v>
      </c>
      <c r="N224" s="63">
        <v>0</v>
      </c>
      <c r="O224" s="63">
        <v>0</v>
      </c>
      <c r="P224" s="63">
        <v>0</v>
      </c>
      <c r="Q224" s="63">
        <v>0</v>
      </c>
      <c r="R224" s="63">
        <v>0</v>
      </c>
      <c r="S224" s="63">
        <v>0</v>
      </c>
      <c r="T224" s="63">
        <v>0</v>
      </c>
    </row>
    <row r="225" spans="1:22" ht="31.5" customHeight="1" thickBot="1" x14ac:dyDescent="0.35">
      <c r="A225" s="499"/>
      <c r="B225" s="534" t="s">
        <v>100</v>
      </c>
      <c r="C225" s="411"/>
      <c r="D225" s="161">
        <v>0</v>
      </c>
      <c r="E225" s="342" t="s">
        <v>20</v>
      </c>
      <c r="F225" s="242">
        <v>0</v>
      </c>
      <c r="G225" s="242">
        <v>0</v>
      </c>
      <c r="H225" s="242">
        <v>0</v>
      </c>
      <c r="I225" s="242">
        <v>0</v>
      </c>
      <c r="J225" s="242">
        <v>0</v>
      </c>
      <c r="K225" s="242">
        <v>0</v>
      </c>
      <c r="L225" s="242">
        <v>0</v>
      </c>
      <c r="M225" s="242">
        <v>0</v>
      </c>
      <c r="N225" s="242">
        <v>0</v>
      </c>
      <c r="O225" s="242">
        <v>0</v>
      </c>
      <c r="P225" s="242">
        <v>0</v>
      </c>
      <c r="Q225" s="242">
        <v>0</v>
      </c>
      <c r="R225" s="242">
        <v>0</v>
      </c>
      <c r="S225" s="242">
        <v>0</v>
      </c>
      <c r="T225" s="242">
        <v>0</v>
      </c>
    </row>
    <row r="226" spans="1:22" ht="21" customHeight="1" thickBot="1" x14ac:dyDescent="0.35">
      <c r="A226" s="499"/>
      <c r="B226" s="535"/>
      <c r="C226" s="536"/>
      <c r="D226" s="161">
        <v>2039</v>
      </c>
      <c r="E226" s="342"/>
      <c r="F226" s="263">
        <v>2066</v>
      </c>
      <c r="G226" s="263">
        <v>2066</v>
      </c>
      <c r="H226" s="263">
        <v>2066</v>
      </c>
      <c r="I226" s="263">
        <v>2066</v>
      </c>
      <c r="J226" s="263">
        <v>2066</v>
      </c>
      <c r="K226" s="63">
        <v>2053</v>
      </c>
      <c r="L226" s="63">
        <v>2053</v>
      </c>
      <c r="M226" s="63">
        <v>2053</v>
      </c>
      <c r="N226" s="63">
        <v>2053</v>
      </c>
      <c r="O226" s="63">
        <v>2053</v>
      </c>
      <c r="P226" s="242">
        <v>2039</v>
      </c>
      <c r="Q226" s="242">
        <v>2039</v>
      </c>
      <c r="R226" s="242">
        <v>2039</v>
      </c>
      <c r="S226" s="242">
        <v>2039</v>
      </c>
      <c r="T226" s="242">
        <v>2039</v>
      </c>
    </row>
    <row r="227" spans="1:22" ht="19.5"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1"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31.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46.5"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7" customHeight="1"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3.25" customHeight="1"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45"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3.5" customHeight="1" thickBot="1" x14ac:dyDescent="0.35">
      <c r="A234" s="499"/>
      <c r="B234" s="495" t="s">
        <v>102</v>
      </c>
      <c r="C234" s="504" t="s">
        <v>62</v>
      </c>
      <c r="D234" s="341">
        <v>0</v>
      </c>
      <c r="E234" s="501" t="s">
        <v>20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23.25" customHeight="1" thickBot="1" x14ac:dyDescent="0.35">
      <c r="A235" s="499"/>
      <c r="B235" s="495"/>
      <c r="C235" s="504"/>
      <c r="D235" s="341"/>
      <c r="E235" s="501"/>
      <c r="F235" s="341"/>
      <c r="G235" s="341"/>
      <c r="H235" s="341"/>
      <c r="I235" s="341"/>
      <c r="J235" s="341"/>
      <c r="K235" s="341"/>
      <c r="L235" s="341"/>
      <c r="M235" s="341"/>
      <c r="N235" s="341"/>
      <c r="O235" s="341"/>
      <c r="P235" s="341"/>
      <c r="Q235" s="341"/>
      <c r="R235" s="341"/>
      <c r="S235" s="341"/>
      <c r="T235" s="341"/>
    </row>
    <row r="236" spans="1:22" ht="13.5" customHeight="1" thickBot="1" x14ac:dyDescent="0.35">
      <c r="A236" s="499"/>
      <c r="B236" s="495"/>
      <c r="C236" s="504" t="s">
        <v>21</v>
      </c>
      <c r="D236" s="341">
        <v>0</v>
      </c>
      <c r="E236" s="501" t="s">
        <v>20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25.5" customHeight="1" thickBot="1" x14ac:dyDescent="0.35">
      <c r="A237" s="499"/>
      <c r="B237" s="495"/>
      <c r="C237" s="504"/>
      <c r="D237" s="341"/>
      <c r="E237" s="501"/>
      <c r="F237" s="341"/>
      <c r="G237" s="341"/>
      <c r="H237" s="341"/>
      <c r="I237" s="341"/>
      <c r="J237" s="341"/>
      <c r="K237" s="341"/>
      <c r="L237" s="341"/>
      <c r="M237" s="341"/>
      <c r="N237" s="341"/>
      <c r="O237" s="341"/>
      <c r="P237" s="341"/>
      <c r="Q237" s="341"/>
      <c r="R237" s="341"/>
      <c r="S237" s="341"/>
      <c r="T237" s="341"/>
    </row>
    <row r="238" spans="1:22" ht="13.5" customHeight="1" thickBot="1" x14ac:dyDescent="0.35">
      <c r="A238" s="499"/>
      <c r="B238" s="495"/>
      <c r="C238" s="504" t="s">
        <v>22</v>
      </c>
      <c r="D238" s="341">
        <v>0</v>
      </c>
      <c r="E238" s="501" t="s">
        <v>20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53.25" customHeight="1" thickBot="1" x14ac:dyDescent="0.35">
      <c r="A239" s="499"/>
      <c r="B239" s="495"/>
      <c r="C239" s="504"/>
      <c r="D239" s="341"/>
      <c r="E239" s="501"/>
      <c r="F239" s="341"/>
      <c r="G239" s="341"/>
      <c r="H239" s="341"/>
      <c r="I239" s="341"/>
      <c r="J239" s="341"/>
      <c r="K239" s="341"/>
      <c r="L239" s="341"/>
      <c r="M239" s="341"/>
      <c r="N239" s="341"/>
      <c r="O239" s="341"/>
      <c r="P239" s="341"/>
      <c r="Q239" s="341"/>
      <c r="R239" s="341"/>
      <c r="S239" s="341"/>
      <c r="T239" s="341"/>
    </row>
    <row r="240" spans="1:22" ht="13.5" customHeight="1" x14ac:dyDescent="0.3">
      <c r="B240" s="15"/>
      <c r="C240" s="15"/>
      <c r="D240" s="12"/>
      <c r="E240" s="15"/>
      <c r="F240" s="12"/>
      <c r="G240" s="12"/>
      <c r="H240" s="12"/>
      <c r="I240" s="12"/>
      <c r="J240" s="12"/>
      <c r="K240" s="12"/>
      <c r="L240" s="12"/>
      <c r="M240" s="12"/>
      <c r="N240" s="12"/>
      <c r="O240" s="12"/>
      <c r="P240" s="12"/>
      <c r="Q240" s="12"/>
      <c r="R240" s="12"/>
      <c r="S240" s="12"/>
      <c r="T240" s="12"/>
    </row>
    <row r="241" spans="1:20" ht="13.5" customHeight="1"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ht="13.5" customHeight="1" x14ac:dyDescent="0.3">
      <c r="B242" s="18"/>
      <c r="C242" s="15"/>
      <c r="D242" s="12"/>
      <c r="E242" s="15"/>
      <c r="F242" s="12"/>
      <c r="G242" s="12"/>
      <c r="H242" s="12"/>
      <c r="I242" s="12"/>
      <c r="J242" s="12"/>
      <c r="K242" s="12"/>
      <c r="L242" s="12"/>
      <c r="M242" s="12"/>
      <c r="N242" s="12"/>
      <c r="O242" s="12"/>
      <c r="P242" s="12"/>
      <c r="Q242" s="12"/>
      <c r="R242" s="12"/>
      <c r="S242" s="12"/>
      <c r="T242" s="12"/>
    </row>
  </sheetData>
  <mergeCells count="1570">
    <mergeCell ref="A2:J2"/>
    <mergeCell ref="A3:J3"/>
    <mergeCell ref="A8:L8"/>
    <mergeCell ref="A4:E4"/>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R208:R209"/>
    <mergeCell ref="S208:S209"/>
    <mergeCell ref="T208:T209"/>
    <mergeCell ref="L208:L209"/>
    <mergeCell ref="M208:M209"/>
    <mergeCell ref="N208:N209"/>
    <mergeCell ref="O208:O209"/>
    <mergeCell ref="O236:O237"/>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P213:T213"/>
    <mergeCell ref="B216:T216"/>
    <mergeCell ref="A217:A226"/>
    <mergeCell ref="B217:C218"/>
    <mergeCell ref="B219:C220"/>
    <mergeCell ref="B221:C222"/>
    <mergeCell ref="B223:C224"/>
    <mergeCell ref="B225:C226"/>
    <mergeCell ref="E225:E226"/>
    <mergeCell ref="A213:A214"/>
    <mergeCell ref="B213:B214"/>
    <mergeCell ref="C213:C214"/>
    <mergeCell ref="E213:E214"/>
    <mergeCell ref="F213:J213"/>
    <mergeCell ref="K213:O213"/>
    <mergeCell ref="C238:C239"/>
    <mergeCell ref="D238:D239"/>
    <mergeCell ref="E238:E239"/>
    <mergeCell ref="F238:F239"/>
    <mergeCell ref="J236:J237"/>
    <mergeCell ref="K236:K237"/>
    <mergeCell ref="L236:L237"/>
    <mergeCell ref="M236:M237"/>
    <mergeCell ref="N236:N237"/>
    <mergeCell ref="R201:R202"/>
    <mergeCell ref="S201:S202"/>
    <mergeCell ref="T201:T202"/>
    <mergeCell ref="B203:T203"/>
    <mergeCell ref="A204:A209"/>
    <mergeCell ref="B204:C205"/>
    <mergeCell ref="B206:C207"/>
    <mergeCell ref="B208:C209"/>
    <mergeCell ref="D208:D209"/>
    <mergeCell ref="L201:L202"/>
    <mergeCell ref="M201:M202"/>
    <mergeCell ref="N201:N202"/>
    <mergeCell ref="O201:O202"/>
    <mergeCell ref="P201:P202"/>
    <mergeCell ref="Q201:Q202"/>
    <mergeCell ref="F201:F202"/>
    <mergeCell ref="G201:G202"/>
    <mergeCell ref="H201:H202"/>
    <mergeCell ref="I201:I202"/>
    <mergeCell ref="J201:J202"/>
    <mergeCell ref="K201:K202"/>
    <mergeCell ref="P208:P209"/>
    <mergeCell ref="Q208:Q209"/>
    <mergeCell ref="F208:F209"/>
    <mergeCell ref="G208:G209"/>
    <mergeCell ref="H208:H209"/>
    <mergeCell ref="I208:I209"/>
    <mergeCell ref="J208:J209"/>
    <mergeCell ref="K208:K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R187:R18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E201:E202"/>
    <mergeCell ref="Q183:Q184"/>
    <mergeCell ref="R183:R184"/>
    <mergeCell ref="S183:S184"/>
    <mergeCell ref="I191:I192"/>
    <mergeCell ref="M187:M188"/>
    <mergeCell ref="N187:N188"/>
    <mergeCell ref="O187:O188"/>
    <mergeCell ref="P187:P188"/>
    <mergeCell ref="Q187:Q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10:A11"/>
    <mergeCell ref="B90:C90"/>
    <mergeCell ref="D213:D214"/>
    <mergeCell ref="B70:C70"/>
    <mergeCell ref="B80:C8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s>
  <pageMargins left="0.39370078740157483" right="3.937007874015748E-2" top="0.15748031496062992" bottom="0.1574803149606299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43"/>
  <sheetViews>
    <sheetView zoomScaleNormal="100" workbookViewId="0">
      <selection activeCell="L4" sqref="L4"/>
    </sheetView>
  </sheetViews>
  <sheetFormatPr defaultRowHeight="14.4" x14ac:dyDescent="0.3"/>
  <cols>
    <col min="1" max="1" width="5.109375" customWidth="1"/>
    <col min="2" max="2" width="16.109375" customWidth="1"/>
    <col min="3" max="3" width="6.6640625" customWidth="1"/>
    <col min="4" max="4" width="5.5546875" customWidth="1"/>
    <col min="5" max="5" width="6.109375" customWidth="1"/>
    <col min="6" max="6" width="7.33203125" customWidth="1"/>
    <col min="7" max="7" width="5.5546875" customWidth="1"/>
    <col min="8" max="8" width="6.5546875" customWidth="1"/>
    <col min="9" max="9" width="6.33203125" customWidth="1"/>
    <col min="10" max="11" width="6.88671875" customWidth="1"/>
    <col min="12" max="12" width="6" customWidth="1"/>
    <col min="13" max="13" width="7.33203125" customWidth="1"/>
    <col min="14" max="14" width="7" customWidth="1"/>
    <col min="15" max="15" width="6.5546875" customWidth="1"/>
    <col min="16" max="17" width="7.33203125" customWidth="1"/>
    <col min="18" max="18" width="6.44140625" customWidth="1"/>
    <col min="19" max="19" width="6.6640625" customWidth="1"/>
    <col min="20" max="20" width="7.33203125" customWidth="1"/>
  </cols>
  <sheetData>
    <row r="1" spans="1:20" x14ac:dyDescent="0.3">
      <c r="A1" s="4" t="s">
        <v>186</v>
      </c>
      <c r="B1" s="3"/>
      <c r="C1" s="3"/>
      <c r="D1" s="20"/>
      <c r="E1" s="1"/>
      <c r="T1" s="5"/>
    </row>
    <row r="2" spans="1:20" ht="15.6" x14ac:dyDescent="0.3">
      <c r="A2" s="453" t="s">
        <v>0</v>
      </c>
      <c r="B2" s="453"/>
      <c r="C2" s="453"/>
      <c r="D2" s="367"/>
      <c r="E2" s="366"/>
      <c r="F2" s="366"/>
      <c r="G2" s="366"/>
      <c r="H2" s="366"/>
      <c r="I2" s="366"/>
      <c r="J2" s="366"/>
    </row>
    <row r="3" spans="1:20" ht="15.6" x14ac:dyDescent="0.3">
      <c r="A3" s="453" t="s">
        <v>164</v>
      </c>
      <c r="B3" s="453"/>
      <c r="C3" s="453"/>
      <c r="D3" s="367"/>
      <c r="E3" s="366"/>
      <c r="F3" s="366"/>
      <c r="G3" s="366"/>
      <c r="H3" s="366"/>
      <c r="I3" s="366"/>
      <c r="T3" s="5"/>
    </row>
    <row r="4" spans="1:20" ht="15.6" x14ac:dyDescent="0.3">
      <c r="A4" s="453" t="s">
        <v>121</v>
      </c>
      <c r="B4" s="453"/>
      <c r="C4" s="453"/>
      <c r="D4" s="22"/>
      <c r="E4" s="7"/>
      <c r="T4" s="5"/>
    </row>
    <row r="5" spans="1:20" ht="15.6" x14ac:dyDescent="0.3">
      <c r="A5" s="8"/>
      <c r="B5" s="9"/>
      <c r="C5" s="9"/>
      <c r="D5" s="23"/>
      <c r="E5" s="7"/>
      <c r="F5" s="5"/>
      <c r="G5" s="5"/>
      <c r="H5" s="5"/>
      <c r="I5" s="5"/>
      <c r="J5" s="11"/>
      <c r="K5" s="11"/>
      <c r="L5" s="11"/>
      <c r="M5" s="11"/>
      <c r="N5" s="11"/>
      <c r="O5" s="11"/>
      <c r="P5" s="11"/>
      <c r="Q5" s="11"/>
      <c r="R5" s="11"/>
      <c r="S5" s="11"/>
      <c r="T5" s="11"/>
    </row>
    <row r="6" spans="1:20" x14ac:dyDescent="0.3">
      <c r="A6" s="3"/>
      <c r="B6" s="3"/>
      <c r="C6" s="3"/>
      <c r="D6" s="20"/>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5"/>
      <c r="Q8" s="5"/>
      <c r="R8" s="5"/>
      <c r="S8" s="5"/>
      <c r="T8" s="5"/>
    </row>
    <row r="9" spans="1:20" ht="16.2" thickBot="1" x14ac:dyDescent="0.35">
      <c r="A9" s="27" t="s">
        <v>180</v>
      </c>
      <c r="B9" s="3"/>
      <c r="C9" s="3"/>
      <c r="D9" s="20"/>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9.75"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6.75"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9"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30"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495"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495"/>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495"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495"/>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495"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495"/>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122</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15" thickBot="1" x14ac:dyDescent="0.35">
      <c r="A63" s="499"/>
      <c r="B63" s="509"/>
      <c r="C63" s="509"/>
      <c r="D63" s="156">
        <f>D217</f>
        <v>1418</v>
      </c>
      <c r="E63" s="511"/>
      <c r="F63" s="156">
        <f>F217</f>
        <v>690</v>
      </c>
      <c r="G63" s="156">
        <f t="shared" ref="G63:T63" si="0">G217</f>
        <v>690</v>
      </c>
      <c r="H63" s="156">
        <f t="shared" si="0"/>
        <v>690</v>
      </c>
      <c r="I63" s="156">
        <f t="shared" si="0"/>
        <v>690</v>
      </c>
      <c r="J63" s="156">
        <f t="shared" si="0"/>
        <v>690</v>
      </c>
      <c r="K63" s="156">
        <f t="shared" si="0"/>
        <v>920</v>
      </c>
      <c r="L63" s="156">
        <f t="shared" si="0"/>
        <v>920</v>
      </c>
      <c r="M63" s="156">
        <f t="shared" si="0"/>
        <v>920</v>
      </c>
      <c r="N63" s="156">
        <f t="shared" si="0"/>
        <v>920</v>
      </c>
      <c r="O63" s="156">
        <f t="shared" si="0"/>
        <v>920</v>
      </c>
      <c r="P63" s="156">
        <f t="shared" si="0"/>
        <v>1418</v>
      </c>
      <c r="Q63" s="156">
        <f t="shared" si="0"/>
        <v>1418</v>
      </c>
      <c r="R63" s="156">
        <f t="shared" si="0"/>
        <v>1418</v>
      </c>
      <c r="S63" s="156">
        <f t="shared" si="0"/>
        <v>1418</v>
      </c>
      <c r="T63" s="156">
        <f t="shared" si="0"/>
        <v>1418</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6"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31.5" customHeight="1" thickBot="1" x14ac:dyDescent="0.35">
      <c r="A74" s="499"/>
      <c r="B74" s="508" t="s">
        <v>43</v>
      </c>
      <c r="C74" s="508"/>
      <c r="D74" s="236">
        <v>100</v>
      </c>
      <c r="E74" s="140" t="s">
        <v>20</v>
      </c>
      <c r="F74" s="236">
        <v>100</v>
      </c>
      <c r="G74" s="236">
        <v>100</v>
      </c>
      <c r="H74" s="236">
        <v>100</v>
      </c>
      <c r="I74" s="236">
        <v>100</v>
      </c>
      <c r="J74" s="236">
        <v>100</v>
      </c>
      <c r="K74" s="236">
        <v>100</v>
      </c>
      <c r="L74" s="236">
        <v>100</v>
      </c>
      <c r="M74" s="236">
        <v>100</v>
      </c>
      <c r="N74" s="236">
        <v>100</v>
      </c>
      <c r="O74" s="236">
        <v>100</v>
      </c>
      <c r="P74" s="236">
        <v>100</v>
      </c>
      <c r="Q74" s="236">
        <v>100</v>
      </c>
      <c r="R74" s="236">
        <v>100</v>
      </c>
      <c r="S74" s="236">
        <v>100</v>
      </c>
      <c r="T74" s="236">
        <v>100</v>
      </c>
    </row>
    <row r="75" spans="1:20" ht="29.25" customHeight="1" thickBot="1" x14ac:dyDescent="0.35">
      <c r="A75" s="499"/>
      <c r="B75" s="508" t="s">
        <v>44</v>
      </c>
      <c r="C75" s="508"/>
      <c r="D75" s="236">
        <v>50</v>
      </c>
      <c r="E75" s="140" t="s">
        <v>20</v>
      </c>
      <c r="F75" s="236">
        <v>50</v>
      </c>
      <c r="G75" s="236">
        <v>50</v>
      </c>
      <c r="H75" s="236">
        <v>50</v>
      </c>
      <c r="I75" s="236">
        <v>50</v>
      </c>
      <c r="J75" s="236">
        <v>50</v>
      </c>
      <c r="K75" s="236">
        <v>50</v>
      </c>
      <c r="L75" s="236">
        <v>50</v>
      </c>
      <c r="M75" s="236">
        <v>50</v>
      </c>
      <c r="N75" s="236">
        <v>50</v>
      </c>
      <c r="O75" s="236">
        <v>50</v>
      </c>
      <c r="P75" s="236">
        <v>50</v>
      </c>
      <c r="Q75" s="236">
        <v>50</v>
      </c>
      <c r="R75" s="236">
        <v>50</v>
      </c>
      <c r="S75" s="236">
        <v>50</v>
      </c>
      <c r="T75" s="236">
        <v>50</v>
      </c>
    </row>
    <row r="76" spans="1:20" ht="15" thickBot="1" x14ac:dyDescent="0.35">
      <c r="A76" s="499"/>
      <c r="B76" s="495" t="s">
        <v>45</v>
      </c>
      <c r="C76" s="495"/>
      <c r="D76" s="500">
        <v>85</v>
      </c>
      <c r="E76" s="531" t="s">
        <v>20</v>
      </c>
      <c r="F76" s="500">
        <v>85</v>
      </c>
      <c r="G76" s="500">
        <v>85</v>
      </c>
      <c r="H76" s="500">
        <v>85</v>
      </c>
      <c r="I76" s="500">
        <v>85</v>
      </c>
      <c r="J76" s="500">
        <v>85</v>
      </c>
      <c r="K76" s="500">
        <v>85</v>
      </c>
      <c r="L76" s="500">
        <v>85</v>
      </c>
      <c r="M76" s="500">
        <v>85</v>
      </c>
      <c r="N76" s="500">
        <v>85</v>
      </c>
      <c r="O76" s="500">
        <v>85</v>
      </c>
      <c r="P76" s="500">
        <v>85</v>
      </c>
      <c r="Q76" s="500">
        <v>85</v>
      </c>
      <c r="R76" s="500">
        <v>85</v>
      </c>
      <c r="S76" s="500">
        <v>85</v>
      </c>
      <c r="T76" s="500">
        <v>85</v>
      </c>
    </row>
    <row r="77" spans="1:20" ht="15" thickBot="1" x14ac:dyDescent="0.35">
      <c r="A77" s="499"/>
      <c r="B77" s="495"/>
      <c r="C77" s="495"/>
      <c r="D77" s="500"/>
      <c r="E77" s="532"/>
      <c r="F77" s="500"/>
      <c r="G77" s="500"/>
      <c r="H77" s="500"/>
      <c r="I77" s="500"/>
      <c r="J77" s="500"/>
      <c r="K77" s="500"/>
      <c r="L77" s="500"/>
      <c r="M77" s="500"/>
      <c r="N77" s="500"/>
      <c r="O77" s="500"/>
      <c r="P77" s="500"/>
      <c r="Q77" s="500"/>
      <c r="R77" s="500"/>
      <c r="S77" s="500"/>
      <c r="T77" s="50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0" customHeight="1" thickBot="1" x14ac:dyDescent="0.35">
      <c r="A80" s="499"/>
      <c r="B80" s="528" t="s">
        <v>49</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75" customHeight="1"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5.5" customHeight="1" thickBot="1" x14ac:dyDescent="0.35">
      <c r="A90" s="499"/>
      <c r="B90" s="495" t="s">
        <v>52</v>
      </c>
      <c r="C90" s="497"/>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75" customHeight="1"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31.5" customHeight="1"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28.5" customHeight="1"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38.2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383"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383"/>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383"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23.25" customHeight="1" thickBot="1" x14ac:dyDescent="0.35">
      <c r="A121" s="499"/>
      <c r="B121" s="495"/>
      <c r="C121" s="383"/>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31.5" customHeight="1" thickBot="1" x14ac:dyDescent="0.35">
      <c r="A134" s="499"/>
      <c r="B134" s="333" t="s">
        <v>65</v>
      </c>
      <c r="C134" s="240"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7" customHeight="1" thickBot="1" x14ac:dyDescent="0.35">
      <c r="A135" s="499"/>
      <c r="B135" s="333"/>
      <c r="C135" s="240"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27" customHeight="1" thickBot="1" x14ac:dyDescent="0.35">
      <c r="A136" s="499"/>
      <c r="B136" s="333"/>
      <c r="C136" s="240"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384"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384"/>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384"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384"/>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384"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384"/>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384"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384"/>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384"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384"/>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384"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384"/>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30"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29.2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31.5" customHeight="1" thickBot="1" x14ac:dyDescent="0.35">
      <c r="A187" s="499"/>
      <c r="B187" s="521" t="s">
        <v>79</v>
      </c>
      <c r="C187" s="521"/>
      <c r="D187" s="538">
        <v>0.107</v>
      </c>
      <c r="E187" s="501" t="s">
        <v>20</v>
      </c>
      <c r="F187" s="537">
        <v>0.3</v>
      </c>
      <c r="G187" s="537">
        <v>0.3</v>
      </c>
      <c r="H187" s="537">
        <v>0.3</v>
      </c>
      <c r="I187" s="537">
        <v>0.3</v>
      </c>
      <c r="J187" s="537">
        <v>0.3</v>
      </c>
      <c r="K187" s="537">
        <v>0.2</v>
      </c>
      <c r="L187" s="537">
        <v>0.2</v>
      </c>
      <c r="M187" s="537">
        <v>0.2</v>
      </c>
      <c r="N187" s="537">
        <v>0.2</v>
      </c>
      <c r="O187" s="537">
        <v>0.2</v>
      </c>
      <c r="P187" s="538">
        <v>0.107</v>
      </c>
      <c r="Q187" s="538">
        <v>0.107</v>
      </c>
      <c r="R187" s="538">
        <v>0.107</v>
      </c>
      <c r="S187" s="538">
        <v>0.107</v>
      </c>
      <c r="T187" s="538">
        <v>0.107</v>
      </c>
    </row>
    <row r="188" spans="1:20" ht="34.5" customHeight="1" thickBot="1" x14ac:dyDescent="0.35">
      <c r="A188" s="499"/>
      <c r="B188" s="521"/>
      <c r="C188" s="521"/>
      <c r="D188" s="538"/>
      <c r="E188" s="501"/>
      <c r="F188" s="537"/>
      <c r="G188" s="537"/>
      <c r="H188" s="537"/>
      <c r="I188" s="537"/>
      <c r="J188" s="537"/>
      <c r="K188" s="537"/>
      <c r="L188" s="537"/>
      <c r="M188" s="537"/>
      <c r="N188" s="537"/>
      <c r="O188" s="537"/>
      <c r="P188" s="538"/>
      <c r="Q188" s="538"/>
      <c r="R188" s="538"/>
      <c r="S188" s="538"/>
      <c r="T188" s="538"/>
    </row>
    <row r="189" spans="1:20" ht="31.5" customHeight="1" thickBot="1" x14ac:dyDescent="0.35">
      <c r="A189" s="499"/>
      <c r="B189" s="508" t="s">
        <v>80</v>
      </c>
      <c r="C189" s="508"/>
      <c r="D189" s="82">
        <v>27.596</v>
      </c>
      <c r="E189" s="82" t="s">
        <v>81</v>
      </c>
      <c r="F189" s="154">
        <v>11.3</v>
      </c>
      <c r="G189" s="154">
        <v>11.3</v>
      </c>
      <c r="H189" s="154">
        <v>11.3</v>
      </c>
      <c r="I189" s="154">
        <v>11.3</v>
      </c>
      <c r="J189" s="154">
        <v>11.3</v>
      </c>
      <c r="K189" s="154">
        <v>11.3</v>
      </c>
      <c r="L189" s="154">
        <v>11.3</v>
      </c>
      <c r="M189" s="154">
        <v>11.3</v>
      </c>
      <c r="N189" s="154">
        <v>11.3</v>
      </c>
      <c r="O189" s="154">
        <v>11.3</v>
      </c>
      <c r="P189" s="154">
        <v>11.3</v>
      </c>
      <c r="Q189" s="154">
        <v>11.3</v>
      </c>
      <c r="R189" s="154">
        <v>11.3</v>
      </c>
      <c r="S189" s="154">
        <v>11.3</v>
      </c>
      <c r="T189" s="82">
        <v>27.596</v>
      </c>
    </row>
    <row r="190" spans="1:20" ht="34.5" customHeight="1" thickBot="1" x14ac:dyDescent="0.35">
      <c r="A190" s="499"/>
      <c r="B190" s="508"/>
      <c r="C190" s="508"/>
      <c r="D190" s="82">
        <v>27.596</v>
      </c>
      <c r="E190" s="82" t="s">
        <v>81</v>
      </c>
      <c r="F190" s="154">
        <v>11.3</v>
      </c>
      <c r="G190" s="154">
        <v>11.3</v>
      </c>
      <c r="H190" s="154">
        <v>11.3</v>
      </c>
      <c r="I190" s="154">
        <v>11.3</v>
      </c>
      <c r="J190" s="154">
        <v>11.3</v>
      </c>
      <c r="K190" s="154">
        <v>11.3</v>
      </c>
      <c r="L190" s="154">
        <v>11.3</v>
      </c>
      <c r="M190" s="154">
        <v>11.3</v>
      </c>
      <c r="N190" s="154">
        <v>11.3</v>
      </c>
      <c r="O190" s="154">
        <v>11.3</v>
      </c>
      <c r="P190" s="154">
        <v>11.3</v>
      </c>
      <c r="Q190" s="154">
        <v>11.3</v>
      </c>
      <c r="R190" s="154">
        <v>11.3</v>
      </c>
      <c r="S190" s="82">
        <v>27.596</v>
      </c>
      <c r="T190" s="82">
        <v>27.596</v>
      </c>
    </row>
    <row r="191" spans="1:20" ht="30.75" customHeight="1" thickBot="1" x14ac:dyDescent="0.35">
      <c r="A191" s="499"/>
      <c r="B191" s="508" t="s">
        <v>82</v>
      </c>
      <c r="C191" s="508"/>
      <c r="D191" s="354">
        <v>0.2</v>
      </c>
      <c r="E191" s="82" t="s">
        <v>83</v>
      </c>
      <c r="F191" s="354">
        <v>0.2</v>
      </c>
      <c r="G191" s="354">
        <v>0.2</v>
      </c>
      <c r="H191" s="354">
        <v>0.2</v>
      </c>
      <c r="I191" s="354">
        <v>0.2</v>
      </c>
      <c r="J191" s="354">
        <v>0.2</v>
      </c>
      <c r="K191" s="354">
        <v>0.2</v>
      </c>
      <c r="L191" s="354">
        <v>0.2</v>
      </c>
      <c r="M191" s="354">
        <v>0.2</v>
      </c>
      <c r="N191" s="354">
        <v>0.2</v>
      </c>
      <c r="O191" s="354">
        <v>0.2</v>
      </c>
      <c r="P191" s="354">
        <v>0.2</v>
      </c>
      <c r="Q191" s="354">
        <v>0.2</v>
      </c>
      <c r="R191" s="354">
        <v>0.2</v>
      </c>
      <c r="S191" s="354">
        <v>0.2</v>
      </c>
      <c r="T191" s="354">
        <v>0.2</v>
      </c>
    </row>
    <row r="192" spans="1:20" ht="33.7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495"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495"/>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495"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495"/>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495"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495"/>
      <c r="D198" s="522"/>
      <c r="E198" s="523"/>
      <c r="F198" s="522"/>
      <c r="G198" s="522"/>
      <c r="H198" s="522"/>
      <c r="I198" s="522"/>
      <c r="J198" s="522"/>
      <c r="K198" s="522"/>
      <c r="L198" s="522"/>
      <c r="M198" s="522"/>
      <c r="N198" s="522"/>
      <c r="O198" s="522"/>
      <c r="P198" s="522"/>
      <c r="Q198" s="522"/>
      <c r="R198" s="522"/>
      <c r="S198" s="522"/>
      <c r="T198" s="522"/>
    </row>
    <row r="199" spans="1:20" ht="41.25" customHeight="1" thickBot="1" x14ac:dyDescent="0.35">
      <c r="A199" s="499"/>
      <c r="B199" s="521" t="s">
        <v>85</v>
      </c>
      <c r="C199" s="521"/>
      <c r="D199" s="82">
        <v>27.596</v>
      </c>
      <c r="E199" s="82" t="s">
        <v>81</v>
      </c>
      <c r="F199" s="154">
        <v>11.3</v>
      </c>
      <c r="G199" s="154">
        <v>11.3</v>
      </c>
      <c r="H199" s="154">
        <v>11.3</v>
      </c>
      <c r="I199" s="154">
        <v>11.3</v>
      </c>
      <c r="J199" s="154">
        <v>11.3</v>
      </c>
      <c r="K199" s="154">
        <v>11.3</v>
      </c>
      <c r="L199" s="154">
        <v>11.3</v>
      </c>
      <c r="M199" s="154">
        <v>11.3</v>
      </c>
      <c r="N199" s="154">
        <v>11.3</v>
      </c>
      <c r="O199" s="154">
        <v>11.3</v>
      </c>
      <c r="P199" s="154">
        <v>11.3</v>
      </c>
      <c r="Q199" s="154">
        <v>11.3</v>
      </c>
      <c r="R199" s="154">
        <v>11.3</v>
      </c>
      <c r="S199" s="154">
        <v>24.376000000000001</v>
      </c>
      <c r="T199" s="154">
        <v>24.276</v>
      </c>
    </row>
    <row r="200" spans="1:20" ht="15" thickBot="1" x14ac:dyDescent="0.35">
      <c r="A200" s="499"/>
      <c r="B200" s="521"/>
      <c r="C200" s="521"/>
      <c r="D200" s="242">
        <v>60.85</v>
      </c>
      <c r="E200" s="82" t="s">
        <v>81</v>
      </c>
      <c r="F200" s="242">
        <v>60.85</v>
      </c>
      <c r="G200" s="242">
        <v>60.85</v>
      </c>
      <c r="H200" s="242">
        <v>60.85</v>
      </c>
      <c r="I200" s="242">
        <v>60.85</v>
      </c>
      <c r="J200" s="242">
        <v>60.85</v>
      </c>
      <c r="K200" s="242">
        <v>60.85</v>
      </c>
      <c r="L200" s="242">
        <v>60.85</v>
      </c>
      <c r="M200" s="242">
        <v>60.85</v>
      </c>
      <c r="N200" s="242">
        <v>60.85</v>
      </c>
      <c r="O200" s="242">
        <v>60.85</v>
      </c>
      <c r="P200" s="242">
        <v>60.85</v>
      </c>
      <c r="Q200" s="242">
        <v>60.85</v>
      </c>
      <c r="R200" s="242">
        <v>60.85</v>
      </c>
      <c r="S200" s="242">
        <v>60.85</v>
      </c>
      <c r="T200" s="242">
        <v>60.85</v>
      </c>
    </row>
    <row r="201" spans="1:20" ht="15.75" customHeight="1" thickBot="1" x14ac:dyDescent="0.35">
      <c r="A201" s="499"/>
      <c r="B201" s="495" t="s">
        <v>159</v>
      </c>
      <c r="C201" s="495"/>
      <c r="D201" s="539">
        <v>100</v>
      </c>
      <c r="E201" s="541" t="s">
        <v>20</v>
      </c>
      <c r="F201" s="539">
        <v>100</v>
      </c>
      <c r="G201" s="539">
        <v>100</v>
      </c>
      <c r="H201" s="539">
        <v>100</v>
      </c>
      <c r="I201" s="539">
        <v>100</v>
      </c>
      <c r="J201" s="539">
        <v>100</v>
      </c>
      <c r="K201" s="539">
        <v>100</v>
      </c>
      <c r="L201" s="539">
        <v>100</v>
      </c>
      <c r="M201" s="539">
        <v>100</v>
      </c>
      <c r="N201" s="539">
        <v>100</v>
      </c>
      <c r="O201" s="539">
        <v>100</v>
      </c>
      <c r="P201" s="539">
        <v>100</v>
      </c>
      <c r="Q201" s="539">
        <v>100</v>
      </c>
      <c r="R201" s="539">
        <v>100</v>
      </c>
      <c r="S201" s="539">
        <v>100</v>
      </c>
      <c r="T201" s="539">
        <v>100</v>
      </c>
    </row>
    <row r="202" spans="1:20" ht="41.25" customHeight="1" thickBot="1" x14ac:dyDescent="0.35">
      <c r="A202" s="499"/>
      <c r="B202" s="495"/>
      <c r="C202" s="495"/>
      <c r="D202" s="539"/>
      <c r="E202" s="541"/>
      <c r="F202" s="539"/>
      <c r="G202" s="539"/>
      <c r="H202" s="539"/>
      <c r="I202" s="539"/>
      <c r="J202" s="539"/>
      <c r="K202" s="539"/>
      <c r="L202" s="539"/>
      <c r="M202" s="539"/>
      <c r="N202" s="539"/>
      <c r="O202" s="539"/>
      <c r="P202" s="539"/>
      <c r="Q202" s="539"/>
      <c r="R202" s="539"/>
      <c r="S202" s="539"/>
      <c r="T202" s="539"/>
    </row>
    <row r="203" spans="1:20" ht="15" thickBot="1" x14ac:dyDescent="0.35">
      <c r="A203" s="80">
        <v>2.2000000000000002</v>
      </c>
      <c r="B203" s="540" t="s">
        <v>86</v>
      </c>
      <c r="C203" s="540"/>
      <c r="D203" s="540"/>
      <c r="E203" s="540"/>
      <c r="F203" s="540"/>
      <c r="G203" s="540"/>
      <c r="H203" s="540"/>
      <c r="I203" s="540"/>
      <c r="J203" s="540"/>
      <c r="K203" s="540"/>
      <c r="L203" s="540"/>
      <c r="M203" s="540"/>
      <c r="N203" s="540"/>
      <c r="O203" s="540"/>
      <c r="P203" s="540"/>
      <c r="Q203" s="540"/>
      <c r="R203" s="540"/>
      <c r="S203" s="540"/>
      <c r="T203" s="540"/>
    </row>
    <row r="204" spans="1:20" ht="15" thickBot="1" x14ac:dyDescent="0.35">
      <c r="A204" s="499"/>
      <c r="B204" s="540" t="s">
        <v>87</v>
      </c>
      <c r="C204" s="540"/>
      <c r="D204" s="233">
        <v>16.754000000000001</v>
      </c>
      <c r="E204" s="268" t="s">
        <v>88</v>
      </c>
      <c r="F204" s="262">
        <v>0</v>
      </c>
      <c r="G204" s="262">
        <v>0</v>
      </c>
      <c r="H204" s="262">
        <v>0</v>
      </c>
      <c r="I204" s="262">
        <v>0</v>
      </c>
      <c r="J204" s="262">
        <v>0</v>
      </c>
      <c r="K204" s="262">
        <v>0</v>
      </c>
      <c r="L204" s="262">
        <v>0</v>
      </c>
      <c r="M204" s="262">
        <v>0</v>
      </c>
      <c r="N204" s="262">
        <v>0</v>
      </c>
      <c r="O204" s="262">
        <v>0</v>
      </c>
      <c r="P204" s="262">
        <v>4</v>
      </c>
      <c r="Q204" s="262">
        <v>6</v>
      </c>
      <c r="R204" s="262">
        <v>10</v>
      </c>
      <c r="S204" s="233">
        <v>16.754000000000001</v>
      </c>
      <c r="T204" s="233">
        <v>16.754000000000001</v>
      </c>
    </row>
    <row r="205" spans="1:20" ht="15" thickBot="1" x14ac:dyDescent="0.35">
      <c r="A205" s="499"/>
      <c r="B205" s="540"/>
      <c r="C205" s="540"/>
      <c r="D205" s="242">
        <v>60.85</v>
      </c>
      <c r="E205" s="82" t="s">
        <v>81</v>
      </c>
      <c r="F205" s="242">
        <v>60.85</v>
      </c>
      <c r="G205" s="242">
        <v>60.85</v>
      </c>
      <c r="H205" s="242">
        <v>60.85</v>
      </c>
      <c r="I205" s="242">
        <v>60.85</v>
      </c>
      <c r="J205" s="242">
        <v>60.85</v>
      </c>
      <c r="K205" s="242">
        <v>60.85</v>
      </c>
      <c r="L205" s="242">
        <v>60.85</v>
      </c>
      <c r="M205" s="242">
        <v>60.85</v>
      </c>
      <c r="N205" s="242">
        <v>60.85</v>
      </c>
      <c r="O205" s="242">
        <v>60.85</v>
      </c>
      <c r="P205" s="242">
        <v>60.85</v>
      </c>
      <c r="Q205" s="242">
        <v>60.85</v>
      </c>
      <c r="R205" s="242">
        <v>60.85</v>
      </c>
      <c r="S205" s="242">
        <v>60.85</v>
      </c>
      <c r="T205" s="242">
        <v>60.85</v>
      </c>
    </row>
    <row r="206" spans="1:20" ht="15.75" customHeight="1" thickBot="1" x14ac:dyDescent="0.35">
      <c r="A206" s="499"/>
      <c r="B206" s="495" t="s">
        <v>158</v>
      </c>
      <c r="C206" s="495"/>
      <c r="D206" s="233">
        <v>0</v>
      </c>
      <c r="E206" s="268" t="s">
        <v>88</v>
      </c>
      <c r="F206" s="233">
        <v>0</v>
      </c>
      <c r="G206" s="233">
        <v>0</v>
      </c>
      <c r="H206" s="233">
        <v>0</v>
      </c>
      <c r="I206" s="233">
        <v>0</v>
      </c>
      <c r="J206" s="233">
        <v>0</v>
      </c>
      <c r="K206" s="233">
        <v>0</v>
      </c>
      <c r="L206" s="233">
        <v>0</v>
      </c>
      <c r="M206" s="233">
        <v>0</v>
      </c>
      <c r="N206" s="233">
        <v>0</v>
      </c>
      <c r="O206" s="233">
        <v>0</v>
      </c>
      <c r="P206" s="233">
        <v>0</v>
      </c>
      <c r="Q206" s="233">
        <v>0</v>
      </c>
      <c r="R206" s="233">
        <v>0</v>
      </c>
      <c r="S206" s="233">
        <v>0</v>
      </c>
      <c r="T206" s="233">
        <v>16.754000000000001</v>
      </c>
    </row>
    <row r="207" spans="1:20" ht="15" thickBot="1" x14ac:dyDescent="0.35">
      <c r="A207" s="499"/>
      <c r="B207" s="495"/>
      <c r="C207" s="495"/>
      <c r="D207" s="233">
        <v>16.754000000000001</v>
      </c>
      <c r="E207" s="268" t="s">
        <v>81</v>
      </c>
      <c r="F207" s="262">
        <v>0</v>
      </c>
      <c r="G207" s="262">
        <v>0</v>
      </c>
      <c r="H207" s="262">
        <v>0</v>
      </c>
      <c r="I207" s="262">
        <v>0</v>
      </c>
      <c r="J207" s="262">
        <v>0</v>
      </c>
      <c r="K207" s="262">
        <v>0</v>
      </c>
      <c r="L207" s="262">
        <v>0</v>
      </c>
      <c r="M207" s="262">
        <v>0</v>
      </c>
      <c r="N207" s="262">
        <v>0</v>
      </c>
      <c r="O207" s="262">
        <v>0</v>
      </c>
      <c r="P207" s="262">
        <v>4</v>
      </c>
      <c r="Q207" s="262">
        <v>6</v>
      </c>
      <c r="R207" s="262">
        <v>10</v>
      </c>
      <c r="S207" s="233">
        <v>16.754000000000001</v>
      </c>
      <c r="T207" s="233">
        <v>16.754000000000001</v>
      </c>
    </row>
    <row r="208" spans="1:20" ht="15" thickBot="1" x14ac:dyDescent="0.35">
      <c r="A208" s="499"/>
      <c r="B208" s="540" t="s">
        <v>89</v>
      </c>
      <c r="C208" s="540"/>
      <c r="D208" s="542">
        <v>0.19</v>
      </c>
      <c r="E208" s="268" t="s">
        <v>83</v>
      </c>
      <c r="F208" s="523">
        <v>0</v>
      </c>
      <c r="G208" s="523">
        <v>0</v>
      </c>
      <c r="H208" s="523">
        <v>0</v>
      </c>
      <c r="I208" s="523">
        <v>0</v>
      </c>
      <c r="J208" s="523">
        <v>0</v>
      </c>
      <c r="K208" s="523">
        <v>0</v>
      </c>
      <c r="L208" s="523">
        <v>0</v>
      </c>
      <c r="M208" s="523">
        <v>0</v>
      </c>
      <c r="N208" s="523">
        <v>0</v>
      </c>
      <c r="O208" s="523">
        <v>0</v>
      </c>
      <c r="P208" s="523">
        <v>0</v>
      </c>
      <c r="Q208" s="523">
        <v>0</v>
      </c>
      <c r="R208" s="523">
        <v>0</v>
      </c>
      <c r="S208" s="523">
        <v>0.19</v>
      </c>
      <c r="T208" s="523">
        <v>0.19</v>
      </c>
    </row>
    <row r="209" spans="1:23" ht="15" thickBot="1" x14ac:dyDescent="0.35">
      <c r="A209" s="499"/>
      <c r="B209" s="540"/>
      <c r="C209" s="540"/>
      <c r="D209" s="542"/>
      <c r="E209" s="268" t="s">
        <v>84</v>
      </c>
      <c r="F209" s="523"/>
      <c r="G209" s="523"/>
      <c r="H209" s="523"/>
      <c r="I209" s="523"/>
      <c r="J209" s="523"/>
      <c r="K209" s="523"/>
      <c r="L209" s="523"/>
      <c r="M209" s="523"/>
      <c r="N209" s="523"/>
      <c r="O209" s="523"/>
      <c r="P209" s="523"/>
      <c r="Q209" s="523"/>
      <c r="R209" s="523"/>
      <c r="S209" s="523"/>
      <c r="T209" s="523"/>
    </row>
    <row r="210" spans="1:23" x14ac:dyDescent="0.3">
      <c r="A210" s="247"/>
      <c r="B210" s="270"/>
      <c r="C210" s="270"/>
      <c r="D210" s="271"/>
      <c r="E210" s="272"/>
      <c r="F210" s="273"/>
      <c r="G210" s="273"/>
      <c r="H210" s="273"/>
      <c r="I210" s="273"/>
      <c r="J210" s="175"/>
      <c r="K210" s="175"/>
      <c r="L210" s="175"/>
      <c r="M210" s="175"/>
      <c r="N210" s="175"/>
      <c r="O210" s="175"/>
      <c r="P210" s="175"/>
      <c r="Q210" s="175"/>
      <c r="R210" s="175"/>
      <c r="S210" s="175"/>
      <c r="T210" s="176"/>
    </row>
    <row r="211" spans="1:23" ht="15.6" x14ac:dyDescent="0.3">
      <c r="A211" s="256" t="s">
        <v>90</v>
      </c>
      <c r="B211" s="100"/>
      <c r="C211" s="100"/>
      <c r="D211" s="274"/>
      <c r="E211" s="101"/>
      <c r="F211" s="66"/>
      <c r="G211" s="66"/>
      <c r="H211" s="66"/>
      <c r="I211" s="66"/>
      <c r="J211" s="66"/>
      <c r="K211" s="66"/>
      <c r="L211" s="66"/>
      <c r="M211" s="66"/>
      <c r="N211" s="66"/>
      <c r="O211" s="66"/>
      <c r="P211" s="66"/>
      <c r="Q211" s="66"/>
      <c r="R211" s="66"/>
      <c r="S211" s="66"/>
      <c r="T211" s="67"/>
    </row>
    <row r="212" spans="1:23" ht="15" thickBot="1" x14ac:dyDescent="0.35">
      <c r="A212" s="88"/>
      <c r="B212" s="251"/>
      <c r="C212" s="251"/>
      <c r="D212" s="275"/>
      <c r="E212" s="253"/>
      <c r="F212" s="254"/>
      <c r="G212" s="254"/>
      <c r="H212" s="254"/>
      <c r="I212" s="254"/>
      <c r="J212" s="254"/>
      <c r="K212" s="254"/>
      <c r="L212" s="254"/>
      <c r="M212" s="254"/>
      <c r="N212" s="254"/>
      <c r="O212" s="254"/>
      <c r="P212" s="254"/>
      <c r="Q212" s="254"/>
      <c r="R212" s="254"/>
      <c r="S212" s="254"/>
      <c r="T212" s="255"/>
    </row>
    <row r="213" spans="1:23" ht="15" thickBot="1" x14ac:dyDescent="0.35">
      <c r="A213" s="499"/>
      <c r="B213" s="384" t="s">
        <v>91</v>
      </c>
      <c r="C213" s="383"/>
      <c r="D213" s="154"/>
      <c r="E213" s="384" t="s">
        <v>6</v>
      </c>
      <c r="F213" s="370">
        <v>2023</v>
      </c>
      <c r="G213" s="370"/>
      <c r="H213" s="370"/>
      <c r="I213" s="370"/>
      <c r="J213" s="371"/>
      <c r="K213" s="370">
        <v>2024</v>
      </c>
      <c r="L213" s="370"/>
      <c r="M213" s="370"/>
      <c r="N213" s="370"/>
      <c r="O213" s="371"/>
      <c r="P213" s="370">
        <v>2025</v>
      </c>
      <c r="Q213" s="370"/>
      <c r="R213" s="370"/>
      <c r="S213" s="370"/>
      <c r="T213" s="371"/>
    </row>
    <row r="214" spans="1:23" ht="21" thickBot="1" x14ac:dyDescent="0.35">
      <c r="A214" s="499"/>
      <c r="B214" s="525"/>
      <c r="C214" s="525"/>
      <c r="D214" s="154"/>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3"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3"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3" ht="15" thickBot="1" x14ac:dyDescent="0.35">
      <c r="A217" s="499"/>
      <c r="B217" s="495" t="s">
        <v>94</v>
      </c>
      <c r="C217" s="495"/>
      <c r="D217" s="265">
        <v>1418</v>
      </c>
      <c r="E217" s="82" t="s">
        <v>95</v>
      </c>
      <c r="F217" s="160">
        <v>690</v>
      </c>
      <c r="G217" s="160">
        <v>690</v>
      </c>
      <c r="H217" s="160">
        <v>690</v>
      </c>
      <c r="I217" s="160">
        <v>690</v>
      </c>
      <c r="J217" s="160">
        <v>690</v>
      </c>
      <c r="K217" s="160">
        <v>920</v>
      </c>
      <c r="L217" s="160">
        <v>920</v>
      </c>
      <c r="M217" s="160">
        <v>920</v>
      </c>
      <c r="N217" s="160">
        <v>920</v>
      </c>
      <c r="O217" s="160">
        <v>920</v>
      </c>
      <c r="P217" s="160">
        <v>1418</v>
      </c>
      <c r="Q217" s="160">
        <v>1418</v>
      </c>
      <c r="R217" s="160">
        <v>1418</v>
      </c>
      <c r="S217" s="160">
        <v>1418</v>
      </c>
      <c r="T217" s="262">
        <v>1418</v>
      </c>
    </row>
    <row r="218" spans="1:23" ht="15" thickBot="1" x14ac:dyDescent="0.35">
      <c r="A218" s="499"/>
      <c r="B218" s="495"/>
      <c r="C218" s="495"/>
      <c r="D218" s="154">
        <v>24.276</v>
      </c>
      <c r="E218" s="82" t="s">
        <v>81</v>
      </c>
      <c r="F218" s="154">
        <v>11.3</v>
      </c>
      <c r="G218" s="154">
        <v>11.3</v>
      </c>
      <c r="H218" s="154">
        <v>11.3</v>
      </c>
      <c r="I218" s="154">
        <v>11.3</v>
      </c>
      <c r="J218" s="154">
        <v>11.3</v>
      </c>
      <c r="K218" s="154">
        <v>11.3</v>
      </c>
      <c r="L218" s="154">
        <v>11.3</v>
      </c>
      <c r="M218" s="154">
        <v>11.3</v>
      </c>
      <c r="N218" s="154">
        <v>11.3</v>
      </c>
      <c r="O218" s="154">
        <v>11.3</v>
      </c>
      <c r="P218" s="154">
        <v>11.3</v>
      </c>
      <c r="Q218" s="154">
        <v>11.3</v>
      </c>
      <c r="R218" s="154">
        <v>11.3</v>
      </c>
      <c r="S218" s="154">
        <v>24.376000000000001</v>
      </c>
      <c r="T218" s="154">
        <v>24.276</v>
      </c>
    </row>
    <row r="219" spans="1:23" ht="15" thickBot="1" x14ac:dyDescent="0.35">
      <c r="A219" s="499"/>
      <c r="B219" s="495" t="s">
        <v>96</v>
      </c>
      <c r="C219" s="495"/>
      <c r="D219" s="154">
        <v>24.276</v>
      </c>
      <c r="E219" s="82" t="s">
        <v>81</v>
      </c>
      <c r="F219" s="154">
        <v>11.3</v>
      </c>
      <c r="G219" s="154">
        <v>11.3</v>
      </c>
      <c r="H219" s="154">
        <v>11.3</v>
      </c>
      <c r="I219" s="154">
        <v>11.3</v>
      </c>
      <c r="J219" s="154">
        <v>11.3</v>
      </c>
      <c r="K219" s="154">
        <v>11.3</v>
      </c>
      <c r="L219" s="154">
        <v>11.3</v>
      </c>
      <c r="M219" s="154">
        <v>11.3</v>
      </c>
      <c r="N219" s="154">
        <v>11.3</v>
      </c>
      <c r="O219" s="154">
        <v>11.3</v>
      </c>
      <c r="P219" s="154">
        <v>11.3</v>
      </c>
      <c r="Q219" s="154">
        <v>11.3</v>
      </c>
      <c r="R219" s="154">
        <v>11.3</v>
      </c>
      <c r="S219" s="154">
        <v>24.376000000000001</v>
      </c>
      <c r="T219" s="154">
        <v>24.276</v>
      </c>
    </row>
    <row r="220" spans="1:23" ht="23.25" customHeight="1" thickBot="1" x14ac:dyDescent="0.35">
      <c r="A220" s="499"/>
      <c r="B220" s="495"/>
      <c r="C220" s="495"/>
      <c r="D220" s="276">
        <v>3501</v>
      </c>
      <c r="E220" s="82" t="s">
        <v>97</v>
      </c>
      <c r="F220" s="269">
        <v>1523</v>
      </c>
      <c r="G220" s="269">
        <v>1523</v>
      </c>
      <c r="H220" s="269">
        <v>1523</v>
      </c>
      <c r="I220" s="269">
        <v>1523</v>
      </c>
      <c r="J220" s="269">
        <v>1523</v>
      </c>
      <c r="K220" s="160">
        <v>3522</v>
      </c>
      <c r="L220" s="160">
        <v>3522</v>
      </c>
      <c r="M220" s="160">
        <v>3522</v>
      </c>
      <c r="N220" s="160">
        <v>3522</v>
      </c>
      <c r="O220" s="160">
        <v>3522</v>
      </c>
      <c r="P220" s="160">
        <v>3501</v>
      </c>
      <c r="Q220" s="160">
        <v>3501</v>
      </c>
      <c r="R220" s="160">
        <v>3501</v>
      </c>
      <c r="S220" s="160">
        <v>3501</v>
      </c>
      <c r="T220" s="160">
        <v>3501</v>
      </c>
      <c r="V220" s="2"/>
      <c r="W220" s="2"/>
    </row>
    <row r="221" spans="1:23" ht="15" thickBot="1" x14ac:dyDescent="0.35">
      <c r="A221" s="499"/>
      <c r="B221" s="495" t="s">
        <v>98</v>
      </c>
      <c r="C221" s="495"/>
      <c r="D221" s="160">
        <v>27.596</v>
      </c>
      <c r="E221" s="82" t="s">
        <v>88</v>
      </c>
      <c r="F221" s="154">
        <v>11.3</v>
      </c>
      <c r="G221" s="154">
        <v>11.3</v>
      </c>
      <c r="H221" s="154">
        <v>11.3</v>
      </c>
      <c r="I221" s="154">
        <v>11.3</v>
      </c>
      <c r="J221" s="154">
        <v>11.3</v>
      </c>
      <c r="K221" s="154">
        <v>11.3</v>
      </c>
      <c r="L221" s="154">
        <v>11.3</v>
      </c>
      <c r="M221" s="154">
        <v>11.3</v>
      </c>
      <c r="N221" s="154">
        <v>11.3</v>
      </c>
      <c r="O221" s="154">
        <v>11.3</v>
      </c>
      <c r="P221" s="154">
        <v>11.3</v>
      </c>
      <c r="Q221" s="154">
        <v>11.3</v>
      </c>
      <c r="R221" s="154">
        <v>11.3</v>
      </c>
      <c r="S221" s="154">
        <v>11.3</v>
      </c>
      <c r="T221" s="82">
        <v>27.596</v>
      </c>
    </row>
    <row r="222" spans="1:23" ht="15" thickBot="1" x14ac:dyDescent="0.35">
      <c r="A222" s="499"/>
      <c r="B222" s="495"/>
      <c r="C222" s="495"/>
      <c r="D222" s="276">
        <v>3501</v>
      </c>
      <c r="E222" s="82" t="s">
        <v>97</v>
      </c>
      <c r="F222" s="269">
        <v>1523</v>
      </c>
      <c r="G222" s="269">
        <v>1523</v>
      </c>
      <c r="H222" s="269">
        <v>1523</v>
      </c>
      <c r="I222" s="269">
        <v>1523</v>
      </c>
      <c r="J222" s="269">
        <v>1523</v>
      </c>
      <c r="K222" s="160">
        <v>3522</v>
      </c>
      <c r="L222" s="160">
        <v>3522</v>
      </c>
      <c r="M222" s="160">
        <v>3522</v>
      </c>
      <c r="N222" s="160">
        <v>3522</v>
      </c>
      <c r="O222" s="160">
        <v>3522</v>
      </c>
      <c r="P222" s="160">
        <v>3501</v>
      </c>
      <c r="Q222" s="160">
        <v>3501</v>
      </c>
      <c r="R222" s="160">
        <v>3501</v>
      </c>
      <c r="S222" s="160">
        <v>3501</v>
      </c>
      <c r="T222" s="160">
        <v>3501</v>
      </c>
    </row>
    <row r="223" spans="1:23" ht="15" thickBot="1" x14ac:dyDescent="0.35">
      <c r="A223" s="499"/>
      <c r="B223" s="495" t="s">
        <v>99</v>
      </c>
      <c r="C223" s="495"/>
      <c r="D223" s="277">
        <v>903</v>
      </c>
      <c r="E223" s="82" t="s">
        <v>95</v>
      </c>
      <c r="F223" s="233">
        <v>0</v>
      </c>
      <c r="G223" s="233">
        <v>0</v>
      </c>
      <c r="H223" s="233">
        <v>0</v>
      </c>
      <c r="I223" s="233">
        <v>0</v>
      </c>
      <c r="J223" s="233">
        <v>0</v>
      </c>
      <c r="K223" s="233">
        <v>0</v>
      </c>
      <c r="L223" s="233">
        <v>0</v>
      </c>
      <c r="M223" s="233">
        <v>0</v>
      </c>
      <c r="N223" s="233">
        <v>0</v>
      </c>
      <c r="O223" s="233">
        <v>0</v>
      </c>
      <c r="P223" s="233">
        <v>255</v>
      </c>
      <c r="Q223" s="233">
        <v>450</v>
      </c>
      <c r="R223" s="233">
        <v>750</v>
      </c>
      <c r="S223" s="233">
        <v>903</v>
      </c>
      <c r="T223" s="233">
        <v>903</v>
      </c>
    </row>
    <row r="224" spans="1:23" ht="15" thickBot="1" x14ac:dyDescent="0.35">
      <c r="A224" s="499"/>
      <c r="B224" s="495"/>
      <c r="C224" s="495"/>
      <c r="D224" s="160">
        <v>16.754000000000001</v>
      </c>
      <c r="E224" s="268" t="s">
        <v>81</v>
      </c>
      <c r="F224" s="262">
        <v>0</v>
      </c>
      <c r="G224" s="262">
        <v>0</v>
      </c>
      <c r="H224" s="262">
        <v>0</v>
      </c>
      <c r="I224" s="262">
        <v>0</v>
      </c>
      <c r="J224" s="262">
        <v>0</v>
      </c>
      <c r="K224" s="262">
        <v>0</v>
      </c>
      <c r="L224" s="262">
        <v>0</v>
      </c>
      <c r="M224" s="262">
        <v>0</v>
      </c>
      <c r="N224" s="262">
        <v>0</v>
      </c>
      <c r="O224" s="262">
        <v>0</v>
      </c>
      <c r="P224" s="262">
        <v>4</v>
      </c>
      <c r="Q224" s="262">
        <v>6</v>
      </c>
      <c r="R224" s="262">
        <v>10</v>
      </c>
      <c r="S224" s="233">
        <v>16.754000000000001</v>
      </c>
      <c r="T224" s="233">
        <v>16.754000000000001</v>
      </c>
    </row>
    <row r="225" spans="1:22" ht="15" thickBot="1" x14ac:dyDescent="0.35">
      <c r="A225" s="499"/>
      <c r="B225" s="534" t="s">
        <v>100</v>
      </c>
      <c r="C225" s="411"/>
      <c r="D225" s="160">
        <v>2529</v>
      </c>
      <c r="E225" s="82" t="s">
        <v>38</v>
      </c>
      <c r="F225" s="161">
        <v>0</v>
      </c>
      <c r="G225" s="161">
        <v>0</v>
      </c>
      <c r="H225" s="161">
        <v>0</v>
      </c>
      <c r="I225" s="161">
        <v>0</v>
      </c>
      <c r="J225" s="161">
        <v>0</v>
      </c>
      <c r="K225" s="161">
        <v>0</v>
      </c>
      <c r="L225" s="161">
        <v>0</v>
      </c>
      <c r="M225" s="161">
        <v>0</v>
      </c>
      <c r="N225" s="161">
        <v>0</v>
      </c>
      <c r="O225" s="161">
        <v>0</v>
      </c>
      <c r="P225" s="161">
        <v>637</v>
      </c>
      <c r="Q225" s="161">
        <v>1125</v>
      </c>
      <c r="R225" s="161">
        <v>1875</v>
      </c>
      <c r="S225" s="161">
        <v>2529</v>
      </c>
      <c r="T225" s="161">
        <v>2529</v>
      </c>
    </row>
    <row r="226" spans="1:22" ht="24" customHeight="1" thickBot="1" x14ac:dyDescent="0.35">
      <c r="A226" s="499"/>
      <c r="B226" s="535"/>
      <c r="C226" s="536"/>
      <c r="D226" s="160">
        <v>3501</v>
      </c>
      <c r="E226" s="82" t="s">
        <v>38</v>
      </c>
      <c r="F226" s="269">
        <v>3543</v>
      </c>
      <c r="G226" s="269">
        <v>3543</v>
      </c>
      <c r="H226" s="269">
        <v>3543</v>
      </c>
      <c r="I226" s="269">
        <v>3543</v>
      </c>
      <c r="J226" s="269">
        <v>3543</v>
      </c>
      <c r="K226" s="160">
        <v>3522</v>
      </c>
      <c r="L226" s="160">
        <v>3522</v>
      </c>
      <c r="M226" s="160">
        <v>3522</v>
      </c>
      <c r="N226" s="160">
        <v>3522</v>
      </c>
      <c r="O226" s="160">
        <v>3522</v>
      </c>
      <c r="P226" s="161">
        <v>3501</v>
      </c>
      <c r="Q226" s="161">
        <v>3501</v>
      </c>
      <c r="R226" s="161">
        <v>3501</v>
      </c>
      <c r="S226" s="161">
        <v>3501</v>
      </c>
      <c r="T226" s="161">
        <v>3501</v>
      </c>
    </row>
    <row r="227" spans="1:22" ht="24"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32.25"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7"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39"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33.75"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5.5"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2.2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114"/>
      <c r="E240" s="143"/>
      <c r="F240" s="66"/>
      <c r="G240" s="66"/>
      <c r="H240" s="66"/>
      <c r="I240" s="66"/>
      <c r="J240" s="66"/>
      <c r="K240" s="66"/>
      <c r="L240" s="66"/>
      <c r="M240" s="66"/>
      <c r="N240" s="66"/>
      <c r="O240" s="66"/>
      <c r="P240" s="66"/>
      <c r="Q240" s="66"/>
      <c r="R240" s="66"/>
      <c r="S240" s="66"/>
      <c r="T240" s="66"/>
    </row>
    <row r="241" spans="1:20" x14ac:dyDescent="0.3">
      <c r="A241" s="16"/>
      <c r="B241" s="17"/>
      <c r="C241" s="16"/>
      <c r="D241" s="24"/>
      <c r="E241" s="16"/>
      <c r="F241" s="12"/>
      <c r="G241" s="12"/>
      <c r="H241" s="12"/>
      <c r="I241" s="12"/>
      <c r="J241" s="12"/>
      <c r="K241" s="12"/>
      <c r="L241" s="12"/>
      <c r="M241" s="12"/>
      <c r="N241" s="12"/>
      <c r="O241" s="12"/>
      <c r="P241" s="12"/>
      <c r="Q241" s="12"/>
      <c r="R241" s="12"/>
      <c r="S241" s="12"/>
      <c r="T241" s="12"/>
    </row>
    <row r="242" spans="1:20" x14ac:dyDescent="0.3">
      <c r="B242" s="18"/>
      <c r="C242" s="15"/>
      <c r="D242" s="25"/>
      <c r="E242" s="15"/>
      <c r="F242" s="12"/>
      <c r="G242" s="12"/>
      <c r="H242" s="12"/>
      <c r="I242" s="12"/>
      <c r="J242" s="12"/>
      <c r="K242" s="12"/>
      <c r="L242" s="12"/>
      <c r="M242" s="12"/>
      <c r="N242" s="12"/>
      <c r="O242" s="12"/>
      <c r="P242" s="12"/>
      <c r="Q242" s="12"/>
      <c r="R242" s="12"/>
      <c r="S242" s="12"/>
      <c r="T242" s="12"/>
    </row>
    <row r="243" spans="1:20" x14ac:dyDescent="0.3">
      <c r="D243" s="26"/>
    </row>
  </sheetData>
  <mergeCells count="1568">
    <mergeCell ref="A2:J2"/>
    <mergeCell ref="A3:I3"/>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M208:M209"/>
    <mergeCell ref="N208:N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O208:O209"/>
    <mergeCell ref="P208:P209"/>
    <mergeCell ref="D208:D209"/>
    <mergeCell ref="F208:F209"/>
    <mergeCell ref="G208:G209"/>
    <mergeCell ref="H208:H209"/>
    <mergeCell ref="I208:I209"/>
    <mergeCell ref="J208:J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C95:C9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R81:R82"/>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P72:P73"/>
    <mergeCell ref="Q72:Q73"/>
    <mergeCell ref="R72:R73"/>
    <mergeCell ref="S72:S73"/>
    <mergeCell ref="H72:H73"/>
    <mergeCell ref="I72:I73"/>
    <mergeCell ref="J72:J73"/>
    <mergeCell ref="K72:K73"/>
    <mergeCell ref="L72:L73"/>
    <mergeCell ref="M72:M73"/>
    <mergeCell ref="B78:T78"/>
    <mergeCell ref="B79:T79"/>
    <mergeCell ref="O76:O77"/>
    <mergeCell ref="P76:P77"/>
    <mergeCell ref="Q76:Q77"/>
    <mergeCell ref="R76:R77"/>
    <mergeCell ref="S76:S77"/>
    <mergeCell ref="T76:T77"/>
    <mergeCell ref="I76:I77"/>
    <mergeCell ref="J76:J77"/>
    <mergeCell ref="K76:K77"/>
    <mergeCell ref="L76:L77"/>
    <mergeCell ref="M76:M77"/>
    <mergeCell ref="N76:N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L14:L15"/>
    <mergeCell ref="A4:C4"/>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N16:N17"/>
    <mergeCell ref="O16:O17"/>
    <mergeCell ref="S14:S15"/>
    <mergeCell ref="T14:T15"/>
    <mergeCell ref="C16:C17"/>
    <mergeCell ref="D16:D17"/>
    <mergeCell ref="E16:E17"/>
    <mergeCell ref="F16:F17"/>
    <mergeCell ref="G16:G17"/>
    <mergeCell ref="A8:O8"/>
    <mergeCell ref="A10:A11"/>
    <mergeCell ref="C83:C84"/>
    <mergeCell ref="T81:T82"/>
    <mergeCell ref="S81:S82"/>
    <mergeCell ref="Q81:Q82"/>
    <mergeCell ref="P81:P82"/>
    <mergeCell ref="O81:O82"/>
    <mergeCell ref="N81:N82"/>
    <mergeCell ref="M81:M82"/>
    <mergeCell ref="L81:L82"/>
    <mergeCell ref="K81:K82"/>
    <mergeCell ref="K10:O10"/>
    <mergeCell ref="P10:T10"/>
    <mergeCell ref="B13:T13"/>
    <mergeCell ref="A14:A37"/>
    <mergeCell ref="B14:B19"/>
    <mergeCell ref="C14:C15"/>
    <mergeCell ref="D14:D15"/>
    <mergeCell ref="E14:E15"/>
    <mergeCell ref="F14:F15"/>
    <mergeCell ref="H16:H17"/>
    <mergeCell ref="I16:I17"/>
    <mergeCell ref="M14:M15"/>
    <mergeCell ref="N14:N15"/>
    <mergeCell ref="O14:O15"/>
    <mergeCell ref="P14:P15"/>
    <mergeCell ref="Q14:Q15"/>
    <mergeCell ref="R14:R15"/>
    <mergeCell ref="G14:G15"/>
    <mergeCell ref="H14:H15"/>
    <mergeCell ref="I14:I15"/>
    <mergeCell ref="J14:J15"/>
    <mergeCell ref="K14:K15"/>
    <mergeCell ref="B80:C80"/>
    <mergeCell ref="J81:J82"/>
    <mergeCell ref="I81:I82"/>
    <mergeCell ref="F81:F82"/>
    <mergeCell ref="E81:E82"/>
    <mergeCell ref="D81:D82"/>
    <mergeCell ref="C81:C82"/>
    <mergeCell ref="B81:B86"/>
    <mergeCell ref="A80:A99"/>
    <mergeCell ref="B90:C90"/>
    <mergeCell ref="B70:C70"/>
    <mergeCell ref="F85:F86"/>
    <mergeCell ref="E85:E86"/>
    <mergeCell ref="D85:D86"/>
    <mergeCell ref="C85:C86"/>
    <mergeCell ref="T83:T84"/>
    <mergeCell ref="S83:S84"/>
    <mergeCell ref="R83:R84"/>
    <mergeCell ref="Q83:Q84"/>
    <mergeCell ref="P83:P84"/>
    <mergeCell ref="O83:O84"/>
    <mergeCell ref="N83:N84"/>
    <mergeCell ref="M83:M84"/>
    <mergeCell ref="L83:L84"/>
    <mergeCell ref="K83:K84"/>
    <mergeCell ref="J83:J84"/>
    <mergeCell ref="I83:I84"/>
    <mergeCell ref="H83:H84"/>
    <mergeCell ref="G83:G84"/>
    <mergeCell ref="F83:F84"/>
    <mergeCell ref="E83:E84"/>
    <mergeCell ref="D83:D84"/>
  </mergeCells>
  <pageMargins left="0.39370078740157483" right="3.937007874015748E-2" top="0.15748031496062992" bottom="0.1574803149606299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42"/>
  <sheetViews>
    <sheetView zoomScale="106" zoomScaleNormal="106" workbookViewId="0"/>
  </sheetViews>
  <sheetFormatPr defaultRowHeight="14.4" x14ac:dyDescent="0.3"/>
  <cols>
    <col min="1" max="1" width="2.5546875" customWidth="1"/>
    <col min="2" max="2" width="14" customWidth="1"/>
    <col min="3" max="3" width="7.88671875" customWidth="1"/>
    <col min="4" max="4" width="5.6640625" customWidth="1"/>
    <col min="5" max="5" width="6.109375" customWidth="1"/>
    <col min="6" max="6" width="7.109375" customWidth="1"/>
    <col min="7" max="7" width="6.109375" customWidth="1"/>
    <col min="8" max="8" width="5.88671875" customWidth="1"/>
    <col min="9" max="9" width="6.88671875" customWidth="1"/>
    <col min="10" max="10" width="7.33203125" customWidth="1"/>
    <col min="11" max="11" width="5.44140625" customWidth="1"/>
    <col min="12" max="12" width="6.88671875" customWidth="1"/>
    <col min="13" max="13" width="5.88671875" customWidth="1"/>
    <col min="14" max="14" width="6.109375" customWidth="1"/>
    <col min="15" max="15" width="7.109375" customWidth="1"/>
    <col min="16" max="16" width="6.44140625" customWidth="1"/>
    <col min="17" max="17" width="6.88671875" customWidth="1"/>
    <col min="18" max="18" width="6.6640625" customWidth="1"/>
    <col min="19" max="19" width="6.1093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row>
    <row r="3" spans="1:20" ht="15.6" x14ac:dyDescent="0.3">
      <c r="A3" s="453" t="s">
        <v>164</v>
      </c>
      <c r="B3" s="453"/>
      <c r="C3" s="453"/>
      <c r="D3" s="367"/>
      <c r="E3" s="366"/>
      <c r="F3" s="366"/>
      <c r="G3" s="366"/>
      <c r="H3" s="366"/>
      <c r="I3" s="366"/>
      <c r="J3" s="366"/>
      <c r="T3" s="5"/>
    </row>
    <row r="4" spans="1:20" ht="15.6" x14ac:dyDescent="0.3">
      <c r="A4" s="453" t="s">
        <v>123</v>
      </c>
      <c r="B4" s="453"/>
      <c r="C4" s="453"/>
      <c r="D4" s="6"/>
      <c r="E4" s="7"/>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51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510"/>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51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510"/>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51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9" customHeight="1" thickBot="1" x14ac:dyDescent="0.35">
      <c r="A19" s="499"/>
      <c r="B19" s="495"/>
      <c r="C19" s="510"/>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510"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510"/>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51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510"/>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51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6" customHeight="1" thickBot="1" x14ac:dyDescent="0.35">
      <c r="A25" s="499"/>
      <c r="B25" s="495"/>
      <c r="C25" s="510"/>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51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510"/>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51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510"/>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51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9" customHeight="1" thickBot="1" x14ac:dyDescent="0.35">
      <c r="A31" s="499"/>
      <c r="B31" s="495"/>
      <c r="C31" s="510"/>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51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510"/>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51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510"/>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51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30" customHeight="1" thickBot="1" x14ac:dyDescent="0.35">
      <c r="A37" s="499"/>
      <c r="B37" s="344"/>
      <c r="C37" s="510"/>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132</v>
      </c>
      <c r="E62" s="510" t="s">
        <v>20</v>
      </c>
      <c r="F62" s="138">
        <v>2</v>
      </c>
      <c r="G62" s="138">
        <v>2</v>
      </c>
      <c r="H62" s="138">
        <v>2</v>
      </c>
      <c r="I62" s="138">
        <v>2</v>
      </c>
      <c r="J62" s="139">
        <f>(F62+G62+H62+I62)</f>
        <v>8</v>
      </c>
      <c r="K62" s="138">
        <v>2</v>
      </c>
      <c r="L62" s="138">
        <v>2</v>
      </c>
      <c r="M62" s="138">
        <v>2</v>
      </c>
      <c r="N62" s="138">
        <v>2</v>
      </c>
      <c r="O62" s="139">
        <f>(K62+L62+M62+N62)</f>
        <v>8</v>
      </c>
      <c r="P62" s="138">
        <v>2</v>
      </c>
      <c r="Q62" s="138">
        <v>2</v>
      </c>
      <c r="R62" s="138">
        <v>2</v>
      </c>
      <c r="S62" s="138">
        <v>2</v>
      </c>
      <c r="T62" s="139">
        <f>(P62+Q62+R62+S62)</f>
        <v>8</v>
      </c>
    </row>
    <row r="63" spans="1:20" ht="42" customHeight="1" thickBot="1" x14ac:dyDescent="0.35">
      <c r="A63" s="499"/>
      <c r="B63" s="509"/>
      <c r="C63" s="509"/>
      <c r="D63" s="156">
        <f>D217</f>
        <v>1182</v>
      </c>
      <c r="E63" s="511"/>
      <c r="F63" s="156">
        <f>F217</f>
        <v>1086</v>
      </c>
      <c r="G63" s="156">
        <f t="shared" ref="G63:T63" si="0">G217</f>
        <v>1086</v>
      </c>
      <c r="H63" s="156">
        <f t="shared" si="0"/>
        <v>1086</v>
      </c>
      <c r="I63" s="156">
        <f t="shared" si="0"/>
        <v>1086</v>
      </c>
      <c r="J63" s="156">
        <f t="shared" si="0"/>
        <v>1086</v>
      </c>
      <c r="K63" s="156">
        <f t="shared" si="0"/>
        <v>1150</v>
      </c>
      <c r="L63" s="156">
        <f t="shared" si="0"/>
        <v>1150</v>
      </c>
      <c r="M63" s="156">
        <f t="shared" si="0"/>
        <v>1150</v>
      </c>
      <c r="N63" s="156">
        <f t="shared" si="0"/>
        <v>1150</v>
      </c>
      <c r="O63" s="156">
        <f t="shared" si="0"/>
        <v>1150</v>
      </c>
      <c r="P63" s="156">
        <f t="shared" si="0"/>
        <v>1182</v>
      </c>
      <c r="Q63" s="156">
        <f t="shared" si="0"/>
        <v>1182</v>
      </c>
      <c r="R63" s="156">
        <f t="shared" si="0"/>
        <v>1182</v>
      </c>
      <c r="S63" s="156">
        <f t="shared" si="0"/>
        <v>1182</v>
      </c>
      <c r="T63" s="156">
        <f t="shared" si="0"/>
        <v>1182</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32.25"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26.25" customHeight="1"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6.7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47.25" customHeight="1" thickBot="1" x14ac:dyDescent="0.35">
      <c r="A74" s="499"/>
      <c r="B74" s="508" t="s">
        <v>43</v>
      </c>
      <c r="C74" s="508"/>
      <c r="D74" s="236">
        <v>100</v>
      </c>
      <c r="E74" s="140" t="s">
        <v>20</v>
      </c>
      <c r="F74" s="236">
        <v>100</v>
      </c>
      <c r="G74" s="236">
        <v>100</v>
      </c>
      <c r="H74" s="236">
        <v>100</v>
      </c>
      <c r="I74" s="236">
        <v>100</v>
      </c>
      <c r="J74" s="236">
        <v>100</v>
      </c>
      <c r="K74" s="236">
        <v>100</v>
      </c>
      <c r="L74" s="236">
        <v>100</v>
      </c>
      <c r="M74" s="236">
        <v>100</v>
      </c>
      <c r="N74" s="236">
        <v>100</v>
      </c>
      <c r="O74" s="236">
        <v>100</v>
      </c>
      <c r="P74" s="236">
        <v>100</v>
      </c>
      <c r="Q74" s="236">
        <v>100</v>
      </c>
      <c r="R74" s="236">
        <v>100</v>
      </c>
      <c r="S74" s="236">
        <v>100</v>
      </c>
      <c r="T74" s="236">
        <v>100</v>
      </c>
    </row>
    <row r="75" spans="1:20" ht="30.75" customHeight="1" thickBot="1" x14ac:dyDescent="0.35">
      <c r="A75" s="499"/>
      <c r="B75" s="508" t="s">
        <v>44</v>
      </c>
      <c r="C75" s="508"/>
      <c r="D75" s="236">
        <v>50</v>
      </c>
      <c r="E75" s="140" t="s">
        <v>20</v>
      </c>
      <c r="F75" s="236">
        <v>50</v>
      </c>
      <c r="G75" s="236">
        <v>50</v>
      </c>
      <c r="H75" s="236">
        <v>50</v>
      </c>
      <c r="I75" s="236">
        <v>50</v>
      </c>
      <c r="J75" s="236">
        <v>50</v>
      </c>
      <c r="K75" s="236">
        <v>50</v>
      </c>
      <c r="L75" s="236">
        <v>50</v>
      </c>
      <c r="M75" s="236">
        <v>50</v>
      </c>
      <c r="N75" s="236">
        <v>50</v>
      </c>
      <c r="O75" s="236">
        <v>50</v>
      </c>
      <c r="P75" s="236">
        <v>50</v>
      </c>
      <c r="Q75" s="236">
        <v>50</v>
      </c>
      <c r="R75" s="236">
        <v>50</v>
      </c>
      <c r="S75" s="236">
        <v>50</v>
      </c>
      <c r="T75" s="236">
        <v>50</v>
      </c>
    </row>
    <row r="76" spans="1:20" ht="15" thickBot="1" x14ac:dyDescent="0.35">
      <c r="A76" s="499"/>
      <c r="B76" s="495" t="s">
        <v>45</v>
      </c>
      <c r="C76" s="495"/>
      <c r="D76" s="500">
        <v>85</v>
      </c>
      <c r="E76" s="531" t="s">
        <v>20</v>
      </c>
      <c r="F76" s="500">
        <v>85</v>
      </c>
      <c r="G76" s="500">
        <v>85</v>
      </c>
      <c r="H76" s="500">
        <v>85</v>
      </c>
      <c r="I76" s="500">
        <v>85</v>
      </c>
      <c r="J76" s="500">
        <v>85</v>
      </c>
      <c r="K76" s="500">
        <v>85</v>
      </c>
      <c r="L76" s="500">
        <v>85</v>
      </c>
      <c r="M76" s="500">
        <v>85</v>
      </c>
      <c r="N76" s="500">
        <v>85</v>
      </c>
      <c r="O76" s="500">
        <v>85</v>
      </c>
      <c r="P76" s="500">
        <v>85</v>
      </c>
      <c r="Q76" s="500">
        <v>85</v>
      </c>
      <c r="R76" s="500">
        <v>85</v>
      </c>
      <c r="S76" s="500">
        <v>85</v>
      </c>
      <c r="T76" s="500">
        <v>85</v>
      </c>
    </row>
    <row r="77" spans="1:20" ht="15" thickBot="1" x14ac:dyDescent="0.35">
      <c r="A77" s="499"/>
      <c r="B77" s="495"/>
      <c r="C77" s="495"/>
      <c r="D77" s="500"/>
      <c r="E77" s="532"/>
      <c r="F77" s="500"/>
      <c r="G77" s="500"/>
      <c r="H77" s="500"/>
      <c r="I77" s="500"/>
      <c r="J77" s="500"/>
      <c r="K77" s="500"/>
      <c r="L77" s="500"/>
      <c r="M77" s="500"/>
      <c r="N77" s="500"/>
      <c r="O77" s="500"/>
      <c r="P77" s="500"/>
      <c r="Q77" s="500"/>
      <c r="R77" s="500"/>
      <c r="S77" s="500"/>
      <c r="T77" s="50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0"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510"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510"/>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510"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510"/>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510"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510"/>
      <c r="D86" s="500"/>
      <c r="E86" s="501"/>
      <c r="F86" s="500"/>
      <c r="G86" s="500"/>
      <c r="H86" s="500"/>
      <c r="I86" s="500"/>
      <c r="J86" s="500"/>
      <c r="K86" s="500"/>
      <c r="L86" s="500"/>
      <c r="M86" s="500"/>
      <c r="N86" s="500"/>
      <c r="O86" s="500"/>
      <c r="P86" s="500"/>
      <c r="Q86" s="500"/>
      <c r="R86" s="500"/>
      <c r="S86" s="500"/>
      <c r="T86" s="500"/>
    </row>
    <row r="87" spans="1:20" ht="28.5" customHeight="1" thickBot="1" x14ac:dyDescent="0.35">
      <c r="A87" s="499"/>
      <c r="B87" s="495" t="s">
        <v>161</v>
      </c>
      <c r="C87" s="172"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26.25" customHeight="1" thickBot="1" x14ac:dyDescent="0.35">
      <c r="A88" s="499"/>
      <c r="B88" s="495"/>
      <c r="C88" s="172"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24" customHeight="1" thickBot="1" x14ac:dyDescent="0.35">
      <c r="A89" s="499"/>
      <c r="B89" s="495"/>
      <c r="C89" s="172"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47.25" customHeight="1" thickBot="1" x14ac:dyDescent="0.35">
      <c r="A90" s="499"/>
      <c r="B90" s="495" t="s">
        <v>52</v>
      </c>
      <c r="C90" s="497"/>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510"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510"/>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510"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510"/>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510"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510"/>
      <c r="D96" s="500"/>
      <c r="E96" s="501"/>
      <c r="F96" s="500"/>
      <c r="G96" s="500"/>
      <c r="H96" s="500"/>
      <c r="I96" s="500"/>
      <c r="J96" s="500"/>
      <c r="K96" s="500"/>
      <c r="L96" s="500"/>
      <c r="M96" s="500"/>
      <c r="N96" s="500"/>
      <c r="O96" s="500"/>
      <c r="P96" s="500"/>
      <c r="Q96" s="500"/>
      <c r="R96" s="500"/>
      <c r="S96" s="500"/>
      <c r="T96" s="500"/>
    </row>
    <row r="97" spans="1:20" ht="26.25" customHeight="1" thickBot="1" x14ac:dyDescent="0.35">
      <c r="A97" s="499"/>
      <c r="B97" s="495" t="s">
        <v>156</v>
      </c>
      <c r="C97" s="172"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30" customHeight="1" thickBot="1" x14ac:dyDescent="0.35">
      <c r="A98" s="499"/>
      <c r="B98" s="495"/>
      <c r="C98" s="172"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27.75" customHeight="1" thickBot="1" x14ac:dyDescent="0.35">
      <c r="A99" s="499"/>
      <c r="B99" s="495"/>
      <c r="C99" s="172"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3" t="s">
        <v>56</v>
      </c>
      <c r="C101" s="503"/>
      <c r="D101" s="160">
        <v>50</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32.2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383"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383"/>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383"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30" customHeight="1" thickBot="1" x14ac:dyDescent="0.35">
      <c r="A121" s="499"/>
      <c r="B121" s="495"/>
      <c r="C121" s="383"/>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24.75" customHeight="1"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41.25" customHeight="1"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38.25" customHeight="1" thickBot="1" x14ac:dyDescent="0.35">
      <c r="A134" s="499"/>
      <c r="B134" s="333" t="s">
        <v>65</v>
      </c>
      <c r="C134" s="240" t="s">
        <v>19</v>
      </c>
      <c r="D134" s="160" t="s">
        <v>107</v>
      </c>
      <c r="E134" s="82" t="s">
        <v>38</v>
      </c>
      <c r="F134" s="160">
        <v>4</v>
      </c>
      <c r="G134" s="160">
        <v>4</v>
      </c>
      <c r="H134" s="160">
        <v>4</v>
      </c>
      <c r="I134" s="160">
        <v>4</v>
      </c>
      <c r="J134" s="239">
        <f>(F134+G134+H134+I134)</f>
        <v>16</v>
      </c>
      <c r="K134" s="160">
        <v>4</v>
      </c>
      <c r="L134" s="160">
        <v>4</v>
      </c>
      <c r="M134" s="160">
        <v>4</v>
      </c>
      <c r="N134" s="160">
        <v>4</v>
      </c>
      <c r="O134" s="239">
        <f>(K134+L134+M134+N134)</f>
        <v>16</v>
      </c>
      <c r="P134" s="160">
        <v>4</v>
      </c>
      <c r="Q134" s="160">
        <v>4</v>
      </c>
      <c r="R134" s="160">
        <v>4</v>
      </c>
      <c r="S134" s="160">
        <v>4</v>
      </c>
      <c r="T134" s="239">
        <f>(P134+Q134+R134+S134)</f>
        <v>16</v>
      </c>
    </row>
    <row r="135" spans="1:20" ht="30" customHeight="1" thickBot="1" x14ac:dyDescent="0.35">
      <c r="A135" s="499"/>
      <c r="B135" s="333"/>
      <c r="C135" s="240" t="s">
        <v>21</v>
      </c>
      <c r="D135" s="160" t="s">
        <v>112</v>
      </c>
      <c r="E135" s="82" t="s">
        <v>38</v>
      </c>
      <c r="F135" s="160">
        <v>2</v>
      </c>
      <c r="G135" s="160">
        <v>2</v>
      </c>
      <c r="H135" s="160">
        <v>2</v>
      </c>
      <c r="I135" s="160">
        <v>2</v>
      </c>
      <c r="J135" s="239">
        <f>(F135+G135+H135+I135)</f>
        <v>8</v>
      </c>
      <c r="K135" s="160">
        <v>2</v>
      </c>
      <c r="L135" s="160">
        <v>2</v>
      </c>
      <c r="M135" s="160">
        <v>2</v>
      </c>
      <c r="N135" s="160">
        <v>2</v>
      </c>
      <c r="O135" s="239">
        <f>(K135+L135+M135+N135)</f>
        <v>8</v>
      </c>
      <c r="P135" s="160">
        <v>2</v>
      </c>
      <c r="Q135" s="160">
        <v>2</v>
      </c>
      <c r="R135" s="160">
        <v>2</v>
      </c>
      <c r="S135" s="160">
        <v>2</v>
      </c>
      <c r="T135" s="239">
        <f>(P135+Q135+R135+S135)</f>
        <v>8</v>
      </c>
    </row>
    <row r="136" spans="1:20" ht="31.5" customHeight="1" thickBot="1" x14ac:dyDescent="0.35">
      <c r="A136" s="499"/>
      <c r="B136" s="333"/>
      <c r="C136" s="240" t="s">
        <v>22</v>
      </c>
      <c r="D136" s="160" t="s">
        <v>112</v>
      </c>
      <c r="E136" s="82" t="s">
        <v>38</v>
      </c>
      <c r="F136" s="160">
        <v>2</v>
      </c>
      <c r="G136" s="160">
        <v>2</v>
      </c>
      <c r="H136" s="160">
        <v>2</v>
      </c>
      <c r="I136" s="160">
        <v>2</v>
      </c>
      <c r="J136" s="239">
        <f>(F136+G136+H136+I136)</f>
        <v>8</v>
      </c>
      <c r="K136" s="160">
        <v>2</v>
      </c>
      <c r="L136" s="160">
        <v>2</v>
      </c>
      <c r="M136" s="160">
        <v>2</v>
      </c>
      <c r="N136" s="160">
        <v>2</v>
      </c>
      <c r="O136" s="239">
        <f>(K136+L136+M136+N136)</f>
        <v>8</v>
      </c>
      <c r="P136" s="160">
        <v>2</v>
      </c>
      <c r="Q136" s="160">
        <v>2</v>
      </c>
      <c r="R136" s="160">
        <v>2</v>
      </c>
      <c r="S136" s="160">
        <v>2</v>
      </c>
      <c r="T136" s="239">
        <f>(P136+Q136+R136+S136)</f>
        <v>8</v>
      </c>
    </row>
    <row r="137" spans="1:20" ht="15"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30" customHeight="1"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2" customHeight="1"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21.75" customHeight="1"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customHeight="1"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30.75" customHeight="1"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22.5" customHeight="1"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24.75" customHeight="1"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26.25" customHeight="1"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27" customHeight="1"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26.25" customHeight="1"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30" customHeight="1"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33"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39.7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34.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34.5" customHeight="1"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33.75"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7" customHeight="1" thickBot="1" x14ac:dyDescent="0.35">
      <c r="A187" s="499"/>
      <c r="B187" s="521" t="s">
        <v>79</v>
      </c>
      <c r="C187" s="521"/>
      <c r="D187" s="346">
        <v>12.94</v>
      </c>
      <c r="E187" s="501" t="s">
        <v>20</v>
      </c>
      <c r="F187" s="346">
        <v>12.94</v>
      </c>
      <c r="G187" s="346">
        <v>12.94</v>
      </c>
      <c r="H187" s="346">
        <v>12.94</v>
      </c>
      <c r="I187" s="346">
        <v>12.94</v>
      </c>
      <c r="J187" s="346">
        <v>12.94</v>
      </c>
      <c r="K187" s="346">
        <v>12.94</v>
      </c>
      <c r="L187" s="346">
        <v>12.94</v>
      </c>
      <c r="M187" s="346">
        <v>12.94</v>
      </c>
      <c r="N187" s="346">
        <v>12.94</v>
      </c>
      <c r="O187" s="346">
        <v>12.94</v>
      </c>
      <c r="P187" s="346">
        <v>12.94</v>
      </c>
      <c r="Q187" s="346">
        <v>12.94</v>
      </c>
      <c r="R187" s="346">
        <v>12.94</v>
      </c>
      <c r="S187" s="346">
        <v>12.94</v>
      </c>
      <c r="T187" s="346">
        <v>12.94</v>
      </c>
    </row>
    <row r="188" spans="1:20" ht="39.75" customHeight="1" thickBot="1" x14ac:dyDescent="0.35">
      <c r="A188" s="499"/>
      <c r="B188" s="521"/>
      <c r="C188" s="521"/>
      <c r="D188" s="346"/>
      <c r="E188" s="501"/>
      <c r="F188" s="346"/>
      <c r="G188" s="346"/>
      <c r="H188" s="346"/>
      <c r="I188" s="346"/>
      <c r="J188" s="346"/>
      <c r="K188" s="346"/>
      <c r="L188" s="346"/>
      <c r="M188" s="346"/>
      <c r="N188" s="346"/>
      <c r="O188" s="346"/>
      <c r="P188" s="346"/>
      <c r="Q188" s="346"/>
      <c r="R188" s="346"/>
      <c r="S188" s="346"/>
      <c r="T188" s="346"/>
    </row>
    <row r="189" spans="1:20" ht="24.75" customHeight="1" thickBot="1" x14ac:dyDescent="0.35">
      <c r="A189" s="499"/>
      <c r="B189" s="508" t="s">
        <v>80</v>
      </c>
      <c r="C189" s="508"/>
      <c r="D189" s="278">
        <v>43.65</v>
      </c>
      <c r="E189" s="82" t="s">
        <v>81</v>
      </c>
      <c r="F189" s="278">
        <v>43.65</v>
      </c>
      <c r="G189" s="278">
        <v>43.65</v>
      </c>
      <c r="H189" s="278">
        <v>43.65</v>
      </c>
      <c r="I189" s="278">
        <v>43.65</v>
      </c>
      <c r="J189" s="278">
        <v>43.65</v>
      </c>
      <c r="K189" s="278">
        <v>43.65</v>
      </c>
      <c r="L189" s="278">
        <v>43.65</v>
      </c>
      <c r="M189" s="278">
        <v>43.65</v>
      </c>
      <c r="N189" s="278">
        <v>43.65</v>
      </c>
      <c r="O189" s="278">
        <v>43.65</v>
      </c>
      <c r="P189" s="278">
        <v>43.65</v>
      </c>
      <c r="Q189" s="278">
        <v>43.65</v>
      </c>
      <c r="R189" s="278">
        <v>43.65</v>
      </c>
      <c r="S189" s="278">
        <v>43.65</v>
      </c>
      <c r="T189" s="278">
        <v>48.747999999999998</v>
      </c>
    </row>
    <row r="190" spans="1:20" ht="35.25" customHeight="1" thickBot="1" x14ac:dyDescent="0.35">
      <c r="A190" s="499"/>
      <c r="B190" s="508"/>
      <c r="C190" s="508"/>
      <c r="D190" s="154">
        <v>48.747999999999998</v>
      </c>
      <c r="E190" s="82" t="s">
        <v>81</v>
      </c>
      <c r="F190" s="278">
        <v>43.65</v>
      </c>
      <c r="G190" s="278">
        <v>43.65</v>
      </c>
      <c r="H190" s="278">
        <v>43.65</v>
      </c>
      <c r="I190" s="278">
        <v>43.65</v>
      </c>
      <c r="J190" s="278">
        <v>43.65</v>
      </c>
      <c r="K190" s="278">
        <v>43.65</v>
      </c>
      <c r="L190" s="278">
        <v>43.65</v>
      </c>
      <c r="M190" s="278">
        <v>43.65</v>
      </c>
      <c r="N190" s="278">
        <v>43.65</v>
      </c>
      <c r="O190" s="278">
        <v>43.65</v>
      </c>
      <c r="P190" s="278">
        <v>43.65</v>
      </c>
      <c r="Q190" s="278">
        <v>43.65</v>
      </c>
      <c r="R190" s="278">
        <v>43.65</v>
      </c>
      <c r="S190" s="278">
        <v>48.747999999999998</v>
      </c>
      <c r="T190" s="278">
        <v>48.747999999999998</v>
      </c>
    </row>
    <row r="191" spans="1:20" ht="15" thickBot="1" x14ac:dyDescent="0.35">
      <c r="A191" s="499"/>
      <c r="B191" s="508" t="s">
        <v>82</v>
      </c>
      <c r="C191" s="508"/>
      <c r="D191" s="354">
        <v>2.2000000000000002</v>
      </c>
      <c r="E191" s="82" t="s">
        <v>83</v>
      </c>
      <c r="F191" s="354">
        <v>2.2000000000000002</v>
      </c>
      <c r="G191" s="354">
        <v>2.2000000000000002</v>
      </c>
      <c r="H191" s="354">
        <v>2.2000000000000002</v>
      </c>
      <c r="I191" s="354">
        <v>2.2000000000000002</v>
      </c>
      <c r="J191" s="354">
        <v>2.2000000000000002</v>
      </c>
      <c r="K191" s="354">
        <v>2.2000000000000002</v>
      </c>
      <c r="L191" s="354">
        <v>2.2000000000000002</v>
      </c>
      <c r="M191" s="354">
        <v>2.2000000000000002</v>
      </c>
      <c r="N191" s="354">
        <v>2.2000000000000002</v>
      </c>
      <c r="O191" s="354">
        <v>2.2000000000000002</v>
      </c>
      <c r="P191" s="354">
        <v>2.2000000000000002</v>
      </c>
      <c r="Q191" s="354">
        <v>2.2000000000000002</v>
      </c>
      <c r="R191" s="354">
        <v>2.2000000000000002</v>
      </c>
      <c r="S191" s="354">
        <v>2.2000000000000002</v>
      </c>
      <c r="T191" s="354">
        <v>2.2000000000000002</v>
      </c>
    </row>
    <row r="192" spans="1:20" ht="15"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238">
        <v>36.497999999999998</v>
      </c>
      <c r="E199" s="82" t="s">
        <v>81</v>
      </c>
      <c r="F199" s="238">
        <v>31.9</v>
      </c>
      <c r="G199" s="238">
        <v>31.9</v>
      </c>
      <c r="H199" s="238">
        <v>31.9</v>
      </c>
      <c r="I199" s="238">
        <v>31.9</v>
      </c>
      <c r="J199" s="238">
        <v>31.9</v>
      </c>
      <c r="K199" s="238">
        <v>31.9</v>
      </c>
      <c r="L199" s="238">
        <v>31.9</v>
      </c>
      <c r="M199" s="238">
        <v>31.9</v>
      </c>
      <c r="N199" s="238">
        <v>31.9</v>
      </c>
      <c r="O199" s="238">
        <v>31.9</v>
      </c>
      <c r="P199" s="238">
        <v>31.9</v>
      </c>
      <c r="Q199" s="238">
        <v>31.9</v>
      </c>
      <c r="R199" s="238">
        <v>31.9</v>
      </c>
      <c r="S199" s="238">
        <v>36.497999999999998</v>
      </c>
      <c r="T199" s="238">
        <v>36.497999999999998</v>
      </c>
    </row>
    <row r="200" spans="1:20" ht="15" thickBot="1" x14ac:dyDescent="0.35">
      <c r="A200" s="499"/>
      <c r="B200" s="521"/>
      <c r="C200" s="521"/>
      <c r="D200" s="160">
        <v>44.7</v>
      </c>
      <c r="E200" s="82" t="s">
        <v>81</v>
      </c>
      <c r="F200" s="279">
        <v>44.7</v>
      </c>
      <c r="G200" s="279">
        <v>44.7</v>
      </c>
      <c r="H200" s="279">
        <v>44.7</v>
      </c>
      <c r="I200" s="279">
        <v>44.7</v>
      </c>
      <c r="J200" s="280">
        <v>44.7</v>
      </c>
      <c r="K200" s="279">
        <v>44.7</v>
      </c>
      <c r="L200" s="279">
        <v>44.7</v>
      </c>
      <c r="M200" s="279">
        <v>44.7</v>
      </c>
      <c r="N200" s="279">
        <v>44.7</v>
      </c>
      <c r="O200" s="280">
        <v>44.7</v>
      </c>
      <c r="P200" s="279">
        <v>44.7</v>
      </c>
      <c r="Q200" s="279">
        <v>44.7</v>
      </c>
      <c r="R200" s="279">
        <v>44.7</v>
      </c>
      <c r="S200" s="279">
        <v>44.7</v>
      </c>
      <c r="T200" s="280">
        <v>44.7</v>
      </c>
    </row>
    <row r="201" spans="1:20" ht="27"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32.2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30" customHeight="1"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24" customHeight="1" thickBot="1" x14ac:dyDescent="0.35">
      <c r="A204" s="499"/>
      <c r="B204" s="495" t="s">
        <v>87</v>
      </c>
      <c r="C204" s="495"/>
      <c r="D204" s="122">
        <v>22.242000000000001</v>
      </c>
      <c r="E204" s="82" t="s">
        <v>88</v>
      </c>
      <c r="F204" s="122">
        <v>0</v>
      </c>
      <c r="G204" s="122">
        <v>0</v>
      </c>
      <c r="H204" s="122">
        <v>0</v>
      </c>
      <c r="I204" s="122">
        <v>0</v>
      </c>
      <c r="J204" s="122">
        <v>0</v>
      </c>
      <c r="K204" s="122">
        <v>0</v>
      </c>
      <c r="L204" s="122">
        <v>2</v>
      </c>
      <c r="M204" s="122">
        <v>4</v>
      </c>
      <c r="N204" s="122">
        <v>10</v>
      </c>
      <c r="O204" s="122">
        <v>10</v>
      </c>
      <c r="P204" s="122">
        <v>12</v>
      </c>
      <c r="Q204" s="122">
        <v>16</v>
      </c>
      <c r="R204" s="122">
        <v>18</v>
      </c>
      <c r="S204" s="122">
        <v>22.242000000000001</v>
      </c>
      <c r="T204" s="122">
        <v>22.242000000000001</v>
      </c>
    </row>
    <row r="205" spans="1:20" ht="32.25" customHeight="1" thickBot="1" x14ac:dyDescent="0.35">
      <c r="A205" s="499"/>
      <c r="B205" s="495"/>
      <c r="C205" s="495"/>
      <c r="D205" s="160">
        <v>44.7</v>
      </c>
      <c r="E205" s="82" t="s">
        <v>81</v>
      </c>
      <c r="F205" s="279">
        <v>44.7</v>
      </c>
      <c r="G205" s="279">
        <v>44.7</v>
      </c>
      <c r="H205" s="279">
        <v>44.7</v>
      </c>
      <c r="I205" s="279">
        <v>44.7</v>
      </c>
      <c r="J205" s="280">
        <v>44.7</v>
      </c>
      <c r="K205" s="279">
        <v>44.7</v>
      </c>
      <c r="L205" s="279">
        <v>44.7</v>
      </c>
      <c r="M205" s="279">
        <v>44.7</v>
      </c>
      <c r="N205" s="279">
        <v>44.7</v>
      </c>
      <c r="O205" s="280">
        <v>44.7</v>
      </c>
      <c r="P205" s="279">
        <v>44.7</v>
      </c>
      <c r="Q205" s="279">
        <v>44.7</v>
      </c>
      <c r="R205" s="279">
        <v>44.7</v>
      </c>
      <c r="S205" s="279">
        <v>44.7</v>
      </c>
      <c r="T205" s="280">
        <v>44.7</v>
      </c>
    </row>
    <row r="206" spans="1:20" ht="42.75" customHeight="1" thickBot="1" x14ac:dyDescent="0.35">
      <c r="A206" s="499"/>
      <c r="B206" s="495" t="s">
        <v>158</v>
      </c>
      <c r="C206" s="495"/>
      <c r="D206" s="160">
        <v>0</v>
      </c>
      <c r="E206" s="82" t="s">
        <v>88</v>
      </c>
      <c r="F206" s="160">
        <v>0</v>
      </c>
      <c r="G206" s="160">
        <v>0</v>
      </c>
      <c r="H206" s="160">
        <v>0</v>
      </c>
      <c r="I206" s="160">
        <v>0</v>
      </c>
      <c r="J206" s="160">
        <v>0</v>
      </c>
      <c r="K206" s="160">
        <v>0</v>
      </c>
      <c r="L206" s="160">
        <v>0</v>
      </c>
      <c r="M206" s="160">
        <v>0</v>
      </c>
      <c r="N206" s="160">
        <v>0</v>
      </c>
      <c r="O206" s="160">
        <v>0</v>
      </c>
      <c r="P206" s="160">
        <v>0</v>
      </c>
      <c r="Q206" s="160">
        <v>0</v>
      </c>
      <c r="R206" s="160">
        <v>0</v>
      </c>
      <c r="S206" s="160">
        <v>0</v>
      </c>
      <c r="T206" s="160">
        <v>0</v>
      </c>
    </row>
    <row r="207" spans="1:20" ht="24.75" customHeight="1" thickBot="1" x14ac:dyDescent="0.35">
      <c r="A207" s="499"/>
      <c r="B207" s="495"/>
      <c r="C207" s="495"/>
      <c r="D207" s="122">
        <v>22.242000000000001</v>
      </c>
      <c r="E207" s="82" t="s">
        <v>88</v>
      </c>
      <c r="F207" s="122">
        <v>0</v>
      </c>
      <c r="G207" s="122">
        <v>0</v>
      </c>
      <c r="H207" s="122">
        <v>0</v>
      </c>
      <c r="I207" s="122">
        <v>0</v>
      </c>
      <c r="J207" s="122">
        <v>0</v>
      </c>
      <c r="K207" s="122">
        <v>0</v>
      </c>
      <c r="L207" s="122">
        <v>2</v>
      </c>
      <c r="M207" s="122">
        <v>4</v>
      </c>
      <c r="N207" s="122">
        <v>10</v>
      </c>
      <c r="O207" s="122">
        <v>10</v>
      </c>
      <c r="P207" s="122">
        <v>12</v>
      </c>
      <c r="Q207" s="122">
        <v>16</v>
      </c>
      <c r="R207" s="122">
        <v>18</v>
      </c>
      <c r="S207" s="122">
        <v>22.242000000000001</v>
      </c>
      <c r="T207" s="122">
        <v>22.242000000000001</v>
      </c>
    </row>
    <row r="208" spans="1:20" ht="30.75" customHeight="1" thickBot="1" x14ac:dyDescent="0.35">
      <c r="A208" s="499"/>
      <c r="B208" s="495" t="s">
        <v>89</v>
      </c>
      <c r="C208" s="495"/>
      <c r="D208" s="543">
        <v>0.14000000000000001</v>
      </c>
      <c r="E208" s="82" t="s">
        <v>83</v>
      </c>
      <c r="F208" s="533">
        <v>0</v>
      </c>
      <c r="G208" s="533">
        <v>0</v>
      </c>
      <c r="H208" s="533">
        <v>0</v>
      </c>
      <c r="I208" s="533">
        <v>0</v>
      </c>
      <c r="J208" s="533">
        <v>0</v>
      </c>
      <c r="K208" s="533">
        <v>0</v>
      </c>
      <c r="L208" s="533">
        <v>0</v>
      </c>
      <c r="M208" s="533">
        <v>0</v>
      </c>
      <c r="N208" s="533">
        <v>0</v>
      </c>
      <c r="O208" s="533">
        <v>0</v>
      </c>
      <c r="P208" s="533">
        <v>0</v>
      </c>
      <c r="Q208" s="533">
        <v>0</v>
      </c>
      <c r="R208" s="533">
        <v>0</v>
      </c>
      <c r="S208" s="543">
        <v>0.14000000000000001</v>
      </c>
      <c r="T208" s="543">
        <v>0.14000000000000001</v>
      </c>
    </row>
    <row r="209" spans="1:23" ht="33" customHeight="1" thickBot="1" x14ac:dyDescent="0.35">
      <c r="A209" s="499"/>
      <c r="B209" s="495"/>
      <c r="C209" s="495"/>
      <c r="D209" s="543"/>
      <c r="E209" s="82" t="s">
        <v>84</v>
      </c>
      <c r="F209" s="533"/>
      <c r="G209" s="533"/>
      <c r="H209" s="533"/>
      <c r="I209" s="533"/>
      <c r="J209" s="533"/>
      <c r="K209" s="533"/>
      <c r="L209" s="533"/>
      <c r="M209" s="533"/>
      <c r="N209" s="533"/>
      <c r="O209" s="533"/>
      <c r="P209" s="533"/>
      <c r="Q209" s="533"/>
      <c r="R209" s="533"/>
      <c r="S209" s="543"/>
      <c r="T209" s="543"/>
    </row>
    <row r="210" spans="1:23"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3" x14ac:dyDescent="0.3">
      <c r="A211" s="83" t="s">
        <v>90</v>
      </c>
      <c r="B211" s="100"/>
      <c r="C211" s="100"/>
      <c r="D211" s="68"/>
      <c r="E211" s="101"/>
      <c r="F211" s="66"/>
      <c r="G211" s="66"/>
      <c r="H211" s="66"/>
      <c r="I211" s="66"/>
      <c r="J211" s="66"/>
      <c r="K211" s="66"/>
      <c r="L211" s="66"/>
      <c r="M211" s="66"/>
      <c r="N211" s="66"/>
      <c r="O211" s="66"/>
      <c r="P211" s="66"/>
      <c r="Q211" s="66"/>
      <c r="R211" s="66"/>
      <c r="S211" s="66"/>
      <c r="T211" s="67"/>
    </row>
    <row r="212" spans="1:23"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3"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3"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3"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3"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3" ht="15" thickBot="1" x14ac:dyDescent="0.35">
      <c r="A217" s="499"/>
      <c r="B217" s="495" t="s">
        <v>94</v>
      </c>
      <c r="C217" s="495"/>
      <c r="D217" s="264">
        <v>1182</v>
      </c>
      <c r="E217" s="82" t="s">
        <v>95</v>
      </c>
      <c r="F217" s="160">
        <v>1086</v>
      </c>
      <c r="G217" s="160">
        <v>1086</v>
      </c>
      <c r="H217" s="160">
        <v>1086</v>
      </c>
      <c r="I217" s="160">
        <v>1086</v>
      </c>
      <c r="J217" s="160">
        <v>1086</v>
      </c>
      <c r="K217" s="160">
        <v>1150</v>
      </c>
      <c r="L217" s="160">
        <v>1150</v>
      </c>
      <c r="M217" s="160">
        <v>1150</v>
      </c>
      <c r="N217" s="160">
        <v>1150</v>
      </c>
      <c r="O217" s="160">
        <v>1150</v>
      </c>
      <c r="P217" s="160">
        <v>1182</v>
      </c>
      <c r="Q217" s="160">
        <v>1182</v>
      </c>
      <c r="R217" s="160">
        <v>1182</v>
      </c>
      <c r="S217" s="160">
        <v>1182</v>
      </c>
      <c r="T217" s="160">
        <v>1182</v>
      </c>
    </row>
    <row r="218" spans="1:23" ht="15" thickBot="1" x14ac:dyDescent="0.35">
      <c r="A218" s="499"/>
      <c r="B218" s="495"/>
      <c r="C218" s="495"/>
      <c r="D218" s="281">
        <v>36.497999999999998</v>
      </c>
      <c r="E218" s="82" t="s">
        <v>81</v>
      </c>
      <c r="F218" s="238">
        <v>31.9</v>
      </c>
      <c r="G218" s="238">
        <v>31.9</v>
      </c>
      <c r="H218" s="238">
        <v>31.9</v>
      </c>
      <c r="I218" s="238">
        <v>31.9</v>
      </c>
      <c r="J218" s="238">
        <v>31.9</v>
      </c>
      <c r="K218" s="238">
        <v>31.9</v>
      </c>
      <c r="L218" s="238">
        <v>31.9</v>
      </c>
      <c r="M218" s="238">
        <v>31.9</v>
      </c>
      <c r="N218" s="238">
        <v>31.9</v>
      </c>
      <c r="O218" s="238">
        <v>31.9</v>
      </c>
      <c r="P218" s="238">
        <v>31.9</v>
      </c>
      <c r="Q218" s="238">
        <v>31.9</v>
      </c>
      <c r="R218" s="238">
        <v>31.9</v>
      </c>
      <c r="S218" s="238">
        <v>36.497999999999998</v>
      </c>
      <c r="T218" s="238">
        <v>36.497999999999998</v>
      </c>
    </row>
    <row r="219" spans="1:23" ht="15" thickBot="1" x14ac:dyDescent="0.35">
      <c r="A219" s="499"/>
      <c r="B219" s="495" t="s">
        <v>96</v>
      </c>
      <c r="C219" s="495"/>
      <c r="D219" s="281">
        <v>36.497999999999998</v>
      </c>
      <c r="E219" s="82" t="s">
        <v>81</v>
      </c>
      <c r="F219" s="238">
        <v>31.9</v>
      </c>
      <c r="G219" s="238">
        <v>31.9</v>
      </c>
      <c r="H219" s="238">
        <v>31.9</v>
      </c>
      <c r="I219" s="238">
        <v>31.9</v>
      </c>
      <c r="J219" s="238">
        <v>31.9</v>
      </c>
      <c r="K219" s="238">
        <v>31.9</v>
      </c>
      <c r="L219" s="238">
        <v>31.9</v>
      </c>
      <c r="M219" s="238">
        <v>31.9</v>
      </c>
      <c r="N219" s="238">
        <v>31.9</v>
      </c>
      <c r="O219" s="238">
        <v>31.9</v>
      </c>
      <c r="P219" s="238">
        <v>31.9</v>
      </c>
      <c r="Q219" s="238">
        <v>31.9</v>
      </c>
      <c r="R219" s="238">
        <v>31.9</v>
      </c>
      <c r="S219" s="238">
        <v>36.497999999999998</v>
      </c>
      <c r="T219" s="238">
        <v>36.497999999999998</v>
      </c>
    </row>
    <row r="220" spans="1:23" ht="15" thickBot="1" x14ac:dyDescent="0.35">
      <c r="A220" s="499"/>
      <c r="B220" s="495"/>
      <c r="C220" s="495"/>
      <c r="D220" s="259">
        <v>4214</v>
      </c>
      <c r="E220" s="82" t="s">
        <v>97</v>
      </c>
      <c r="F220" s="269">
        <v>3514</v>
      </c>
      <c r="G220" s="269">
        <v>3514</v>
      </c>
      <c r="H220" s="269">
        <v>3514</v>
      </c>
      <c r="I220" s="269">
        <v>3514</v>
      </c>
      <c r="J220" s="269">
        <v>3514</v>
      </c>
      <c r="K220" s="160">
        <v>3647</v>
      </c>
      <c r="L220" s="160">
        <v>3647</v>
      </c>
      <c r="M220" s="160">
        <v>3647</v>
      </c>
      <c r="N220" s="160">
        <v>3647</v>
      </c>
      <c r="O220" s="160">
        <v>3647</v>
      </c>
      <c r="P220" s="161">
        <v>4214</v>
      </c>
      <c r="Q220" s="161">
        <v>4214</v>
      </c>
      <c r="R220" s="161">
        <v>4214</v>
      </c>
      <c r="S220" s="161">
        <v>4214</v>
      </c>
      <c r="T220" s="161">
        <v>4214</v>
      </c>
      <c r="V220" s="2"/>
      <c r="W220" s="2"/>
    </row>
    <row r="221" spans="1:23" ht="15" thickBot="1" x14ac:dyDescent="0.35">
      <c r="A221" s="499"/>
      <c r="B221" s="495" t="s">
        <v>98</v>
      </c>
      <c r="C221" s="495"/>
      <c r="D221" s="282">
        <v>48.747999999999998</v>
      </c>
      <c r="E221" s="82" t="s">
        <v>81</v>
      </c>
      <c r="F221" s="278">
        <v>43.65</v>
      </c>
      <c r="G221" s="278">
        <v>43.65</v>
      </c>
      <c r="H221" s="278">
        <v>43.65</v>
      </c>
      <c r="I221" s="278">
        <v>43.65</v>
      </c>
      <c r="J221" s="278">
        <v>43.65</v>
      </c>
      <c r="K221" s="278">
        <v>43.65</v>
      </c>
      <c r="L221" s="278">
        <v>43.65</v>
      </c>
      <c r="M221" s="278">
        <v>43.65</v>
      </c>
      <c r="N221" s="278">
        <v>43.65</v>
      </c>
      <c r="O221" s="278">
        <v>43.65</v>
      </c>
      <c r="P221" s="278">
        <v>43.65</v>
      </c>
      <c r="Q221" s="278">
        <v>43.65</v>
      </c>
      <c r="R221" s="278">
        <v>43.65</v>
      </c>
      <c r="S221" s="278">
        <v>48.747999999999998</v>
      </c>
      <c r="T221" s="278">
        <v>48.747999999999998</v>
      </c>
    </row>
    <row r="222" spans="1:23" ht="15" thickBot="1" x14ac:dyDescent="0.35">
      <c r="A222" s="499"/>
      <c r="B222" s="495"/>
      <c r="C222" s="495"/>
      <c r="D222" s="259">
        <v>4214</v>
      </c>
      <c r="E222" s="82" t="s">
        <v>97</v>
      </c>
      <c r="F222" s="269">
        <v>3514</v>
      </c>
      <c r="G222" s="269">
        <v>3514</v>
      </c>
      <c r="H222" s="269">
        <v>3514</v>
      </c>
      <c r="I222" s="269">
        <v>3514</v>
      </c>
      <c r="J222" s="269">
        <v>3514</v>
      </c>
      <c r="K222" s="160">
        <v>3647</v>
      </c>
      <c r="L222" s="160">
        <v>3647</v>
      </c>
      <c r="M222" s="160">
        <v>3647</v>
      </c>
      <c r="N222" s="160">
        <v>3647</v>
      </c>
      <c r="O222" s="160">
        <v>3647</v>
      </c>
      <c r="P222" s="161">
        <v>4214</v>
      </c>
      <c r="Q222" s="161">
        <v>4214</v>
      </c>
      <c r="R222" s="161">
        <v>4214</v>
      </c>
      <c r="S222" s="161">
        <v>4214</v>
      </c>
      <c r="T222" s="161">
        <v>4214</v>
      </c>
    </row>
    <row r="223" spans="1:23" ht="15" thickBot="1" x14ac:dyDescent="0.35">
      <c r="A223" s="499"/>
      <c r="B223" s="495" t="s">
        <v>99</v>
      </c>
      <c r="C223" s="495"/>
      <c r="D223" s="264">
        <v>1276</v>
      </c>
      <c r="E223" s="82" t="s">
        <v>95</v>
      </c>
      <c r="F223" s="160">
        <v>0</v>
      </c>
      <c r="G223" s="160">
        <v>0</v>
      </c>
      <c r="H223" s="160">
        <v>0</v>
      </c>
      <c r="I223" s="160">
        <v>0</v>
      </c>
      <c r="J223" s="160">
        <v>0</v>
      </c>
      <c r="K223" s="160">
        <v>0</v>
      </c>
      <c r="L223" s="160">
        <v>100</v>
      </c>
      <c r="M223" s="160">
        <v>100</v>
      </c>
      <c r="N223" s="160">
        <v>500</v>
      </c>
      <c r="O223" s="160">
        <v>700</v>
      </c>
      <c r="P223" s="160">
        <v>800</v>
      </c>
      <c r="Q223" s="160">
        <v>1100</v>
      </c>
      <c r="R223" s="160">
        <v>1500</v>
      </c>
      <c r="S223" s="160">
        <v>1276</v>
      </c>
      <c r="T223" s="160">
        <v>1276</v>
      </c>
    </row>
    <row r="224" spans="1:23" ht="15" thickBot="1" x14ac:dyDescent="0.35">
      <c r="A224" s="499"/>
      <c r="B224" s="495"/>
      <c r="C224" s="495"/>
      <c r="D224" s="261">
        <v>22.242000000000001</v>
      </c>
      <c r="E224" s="82" t="s">
        <v>88</v>
      </c>
      <c r="F224" s="122">
        <v>0</v>
      </c>
      <c r="G224" s="122">
        <v>0</v>
      </c>
      <c r="H224" s="122">
        <v>0</v>
      </c>
      <c r="I224" s="122">
        <v>0</v>
      </c>
      <c r="J224" s="122">
        <v>0</v>
      </c>
      <c r="K224" s="122">
        <v>0</v>
      </c>
      <c r="L224" s="122">
        <v>2</v>
      </c>
      <c r="M224" s="122">
        <v>4</v>
      </c>
      <c r="N224" s="122">
        <v>10</v>
      </c>
      <c r="O224" s="122">
        <v>10</v>
      </c>
      <c r="P224" s="122">
        <v>12</v>
      </c>
      <c r="Q224" s="122">
        <v>16</v>
      </c>
      <c r="R224" s="122">
        <v>18</v>
      </c>
      <c r="S224" s="122">
        <v>22.242000000000001</v>
      </c>
      <c r="T224" s="122">
        <v>22.242000000000001</v>
      </c>
    </row>
    <row r="225" spans="1:22" ht="15" thickBot="1" x14ac:dyDescent="0.35">
      <c r="A225" s="499"/>
      <c r="B225" s="534" t="s">
        <v>100</v>
      </c>
      <c r="C225" s="411"/>
      <c r="D225" s="260">
        <v>3619</v>
      </c>
      <c r="E225" s="82" t="s">
        <v>38</v>
      </c>
      <c r="F225" s="161">
        <v>0</v>
      </c>
      <c r="G225" s="161">
        <v>0</v>
      </c>
      <c r="H225" s="161">
        <v>0</v>
      </c>
      <c r="I225" s="161">
        <v>0</v>
      </c>
      <c r="J225" s="161">
        <v>0</v>
      </c>
      <c r="K225" s="161">
        <v>0</v>
      </c>
      <c r="L225" s="161">
        <v>250</v>
      </c>
      <c r="M225" s="161">
        <v>500</v>
      </c>
      <c r="N225" s="161">
        <f>N223*2.5</f>
        <v>1250</v>
      </c>
      <c r="O225" s="161">
        <f t="shared" ref="O225:Q225" si="1">O223*2.5</f>
        <v>1750</v>
      </c>
      <c r="P225" s="161">
        <f t="shared" si="1"/>
        <v>2000</v>
      </c>
      <c r="Q225" s="161">
        <f t="shared" si="1"/>
        <v>2750</v>
      </c>
      <c r="R225" s="161">
        <v>3000</v>
      </c>
      <c r="S225" s="161">
        <v>3300</v>
      </c>
      <c r="T225" s="161">
        <v>3619</v>
      </c>
    </row>
    <row r="226" spans="1:22" ht="15" thickBot="1" x14ac:dyDescent="0.35">
      <c r="A226" s="499"/>
      <c r="B226" s="535"/>
      <c r="C226" s="536"/>
      <c r="D226" s="260">
        <v>5170</v>
      </c>
      <c r="E226" s="82" t="s">
        <v>38</v>
      </c>
      <c r="F226" s="269">
        <v>5244</v>
      </c>
      <c r="G226" s="269">
        <v>5244</v>
      </c>
      <c r="H226" s="269">
        <v>5244</v>
      </c>
      <c r="I226" s="269">
        <v>5244</v>
      </c>
      <c r="J226" s="269">
        <v>5244</v>
      </c>
      <c r="K226" s="160">
        <v>5208</v>
      </c>
      <c r="L226" s="160">
        <v>5208</v>
      </c>
      <c r="M226" s="160">
        <v>5208</v>
      </c>
      <c r="N226" s="160">
        <v>5208</v>
      </c>
      <c r="O226" s="160">
        <v>5208</v>
      </c>
      <c r="P226" s="161">
        <v>5170</v>
      </c>
      <c r="Q226" s="161">
        <v>5170</v>
      </c>
      <c r="R226" s="161">
        <v>5170</v>
      </c>
      <c r="S226" s="161">
        <v>5170</v>
      </c>
      <c r="T226" s="161">
        <v>5170</v>
      </c>
    </row>
    <row r="227" spans="1:22" ht="22.5"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34.5"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9.2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40.5"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5.5" customHeight="1"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4" customHeight="1"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24"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504"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23.25" customHeight="1" thickBot="1" x14ac:dyDescent="0.35">
      <c r="A235" s="499"/>
      <c r="B235" s="495"/>
      <c r="C235" s="504"/>
      <c r="D235" s="341"/>
      <c r="E235" s="342"/>
      <c r="F235" s="341"/>
      <c r="G235" s="341"/>
      <c r="H235" s="341"/>
      <c r="I235" s="341"/>
      <c r="J235" s="341"/>
      <c r="K235" s="341"/>
      <c r="L235" s="341"/>
      <c r="M235" s="341"/>
      <c r="N235" s="341"/>
      <c r="O235" s="341"/>
      <c r="P235" s="341"/>
      <c r="Q235" s="341"/>
      <c r="R235" s="341"/>
      <c r="S235" s="341"/>
      <c r="T235" s="341"/>
    </row>
    <row r="236" spans="1:22" ht="28.5" customHeight="1" thickBot="1" x14ac:dyDescent="0.35">
      <c r="A236" s="499"/>
      <c r="B236" s="495"/>
      <c r="C236" s="504"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504"/>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504"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29.25" customHeight="1" thickBot="1" x14ac:dyDescent="0.35">
      <c r="A239" s="499"/>
      <c r="B239" s="495"/>
      <c r="C239" s="504"/>
      <c r="D239" s="341"/>
      <c r="E239" s="342"/>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3:J3"/>
    <mergeCell ref="E197:E198"/>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O208:O209"/>
    <mergeCell ref="P208:P209"/>
    <mergeCell ref="Q208:Q209"/>
    <mergeCell ref="R208:R209"/>
    <mergeCell ref="S208:S209"/>
    <mergeCell ref="T208:T209"/>
    <mergeCell ref="I208:I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B203:T203"/>
    <mergeCell ref="A204:A209"/>
    <mergeCell ref="B204:C205"/>
    <mergeCell ref="B206:C207"/>
    <mergeCell ref="B208:C209"/>
    <mergeCell ref="D208:D209"/>
    <mergeCell ref="F208:F209"/>
    <mergeCell ref="G208:G209"/>
    <mergeCell ref="H208:H209"/>
    <mergeCell ref="O201:O202"/>
    <mergeCell ref="P201:P202"/>
    <mergeCell ref="Q201:Q202"/>
    <mergeCell ref="R201:R202"/>
    <mergeCell ref="S201:S202"/>
    <mergeCell ref="T201:T202"/>
    <mergeCell ref="I201:I202"/>
    <mergeCell ref="J201:J202"/>
    <mergeCell ref="K201:K202"/>
    <mergeCell ref="L201:L202"/>
    <mergeCell ref="M201:M202"/>
    <mergeCell ref="N201:N202"/>
    <mergeCell ref="M208:M209"/>
    <mergeCell ref="N208:N209"/>
    <mergeCell ref="J208:J209"/>
    <mergeCell ref="K208:K209"/>
    <mergeCell ref="L208:L209"/>
    <mergeCell ref="R197:R198"/>
    <mergeCell ref="S197:S198"/>
    <mergeCell ref="T197:T198"/>
    <mergeCell ref="B199:C200"/>
    <mergeCell ref="B201:C202"/>
    <mergeCell ref="D201:D202"/>
    <mergeCell ref="E201:E202"/>
    <mergeCell ref="F201:F202"/>
    <mergeCell ref="G201:G202"/>
    <mergeCell ref="H201:H202"/>
    <mergeCell ref="L197:L198"/>
    <mergeCell ref="M197:M198"/>
    <mergeCell ref="N197:N198"/>
    <mergeCell ref="O197:O198"/>
    <mergeCell ref="P197:P198"/>
    <mergeCell ref="Q197:Q198"/>
    <mergeCell ref="S195:S196"/>
    <mergeCell ref="T195:T196"/>
    <mergeCell ref="C197:C198"/>
    <mergeCell ref="D197:D198"/>
    <mergeCell ref="F197:F198"/>
    <mergeCell ref="G197:G198"/>
    <mergeCell ref="H197:H198"/>
    <mergeCell ref="I197:I198"/>
    <mergeCell ref="J197:J198"/>
    <mergeCell ref="K197:K198"/>
    <mergeCell ref="M195:M196"/>
    <mergeCell ref="N195:N196"/>
    <mergeCell ref="O195:O196"/>
    <mergeCell ref="P195:P196"/>
    <mergeCell ref="Q195:Q196"/>
    <mergeCell ref="R195:R196"/>
    <mergeCell ref="T193:T194"/>
    <mergeCell ref="C195:C196"/>
    <mergeCell ref="D195:D196"/>
    <mergeCell ref="F195:F196"/>
    <mergeCell ref="G195:G196"/>
    <mergeCell ref="H195:H196"/>
    <mergeCell ref="I195:I196"/>
    <mergeCell ref="J195:J196"/>
    <mergeCell ref="K195:K196"/>
    <mergeCell ref="L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E193:E194"/>
    <mergeCell ref="E195:E196"/>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G193:G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P181:P182"/>
    <mergeCell ref="Q181:Q182"/>
    <mergeCell ref="R181:R182"/>
    <mergeCell ref="S181:S182"/>
    <mergeCell ref="H181:H182"/>
    <mergeCell ref="I181:I182"/>
    <mergeCell ref="J181:J182"/>
    <mergeCell ref="K181:K182"/>
    <mergeCell ref="L181:L182"/>
    <mergeCell ref="M181:M182"/>
    <mergeCell ref="H187:H188"/>
    <mergeCell ref="I187:I188"/>
    <mergeCell ref="J187:J188"/>
    <mergeCell ref="K187:K188"/>
    <mergeCell ref="L187:L188"/>
    <mergeCell ref="A187:A202"/>
    <mergeCell ref="B187:C188"/>
    <mergeCell ref="D187:D188"/>
    <mergeCell ref="E187:E188"/>
    <mergeCell ref="F187:F188"/>
    <mergeCell ref="Q183:Q184"/>
    <mergeCell ref="R183:R184"/>
    <mergeCell ref="S183:S184"/>
    <mergeCell ref="H191:H192"/>
    <mergeCell ref="I191:I192"/>
    <mergeCell ref="M187:M188"/>
    <mergeCell ref="N187:N188"/>
    <mergeCell ref="O187:O188"/>
    <mergeCell ref="P187:P188"/>
    <mergeCell ref="Q187:Q188"/>
    <mergeCell ref="R187:R188"/>
    <mergeCell ref="G187:G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J16:J17"/>
    <mergeCell ref="K16:K17"/>
    <mergeCell ref="L16:L17"/>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10:A11"/>
    <mergeCell ref="D213:D214"/>
    <mergeCell ref="A2:L2"/>
    <mergeCell ref="A8:P8"/>
    <mergeCell ref="B70:C70"/>
    <mergeCell ref="B80:C80"/>
    <mergeCell ref="B90:C90"/>
    <mergeCell ref="K10:O10"/>
    <mergeCell ref="P10:T10"/>
    <mergeCell ref="B13:T13"/>
    <mergeCell ref="A14:A37"/>
    <mergeCell ref="B14:B19"/>
    <mergeCell ref="C14:C15"/>
    <mergeCell ref="D14:D15"/>
    <mergeCell ref="E14:E15"/>
    <mergeCell ref="F14:F15"/>
    <mergeCell ref="A4:C4"/>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s>
  <pageMargins left="0.39370078740157483" right="3.937007874015748E-2" top="0.15748031496062992" bottom="0.1574803149606299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42"/>
  <sheetViews>
    <sheetView zoomScaleNormal="100" workbookViewId="0"/>
  </sheetViews>
  <sheetFormatPr defaultRowHeight="14.4" x14ac:dyDescent="0.3"/>
  <cols>
    <col min="1" max="1" width="5.109375" customWidth="1"/>
    <col min="2" max="2" width="15" customWidth="1"/>
    <col min="3" max="3" width="7.6640625" customWidth="1"/>
    <col min="4" max="4" width="6.109375" customWidth="1"/>
    <col min="5" max="5" width="6.88671875" customWidth="1"/>
    <col min="6" max="6" width="6.44140625" customWidth="1"/>
    <col min="7" max="7" width="7" customWidth="1"/>
    <col min="8" max="8" width="6.33203125" customWidth="1"/>
    <col min="9" max="9" width="6.109375" customWidth="1"/>
    <col min="10" max="10" width="6.5546875" customWidth="1"/>
    <col min="11" max="11" width="5.5546875" customWidth="1"/>
    <col min="12" max="12" width="5.6640625" customWidth="1"/>
    <col min="13" max="13" width="5.88671875" customWidth="1"/>
    <col min="14" max="14" width="6.109375" customWidth="1"/>
    <col min="15" max="16" width="5.44140625" customWidth="1"/>
    <col min="17" max="17" width="6.33203125" customWidth="1"/>
    <col min="18" max="18" width="6.109375" customWidth="1"/>
    <col min="19" max="19" width="6" customWidth="1"/>
    <col min="20" max="20" width="6.55468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row>
    <row r="3" spans="1:20" ht="15.6" x14ac:dyDescent="0.3">
      <c r="A3" s="453" t="s">
        <v>164</v>
      </c>
      <c r="B3" s="453"/>
      <c r="C3" s="453"/>
      <c r="D3" s="367"/>
      <c r="E3" s="366"/>
      <c r="F3" s="366"/>
      <c r="G3" s="366"/>
      <c r="H3" s="366"/>
      <c r="I3" s="366"/>
      <c r="T3" s="5"/>
    </row>
    <row r="4" spans="1:20" ht="15.6" x14ac:dyDescent="0.3">
      <c r="A4" s="453" t="s">
        <v>124</v>
      </c>
      <c r="B4" s="453"/>
      <c r="C4" s="453"/>
      <c r="D4" s="6"/>
      <c r="E4" s="7"/>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5"/>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51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510"/>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51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510"/>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51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5" thickBot="1" x14ac:dyDescent="0.35">
      <c r="A19" s="499"/>
      <c r="B19" s="495"/>
      <c r="C19" s="510"/>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510"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510"/>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51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510"/>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51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5" thickBot="1" x14ac:dyDescent="0.35">
      <c r="A25" s="499"/>
      <c r="B25" s="495"/>
      <c r="C25" s="510"/>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51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510"/>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51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510"/>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51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510"/>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51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510"/>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51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510"/>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51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29.25" customHeight="1" thickBot="1" x14ac:dyDescent="0.35">
      <c r="A37" s="499"/>
      <c r="B37" s="344"/>
      <c r="C37" s="510"/>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37.5" customHeight="1"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42"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42" customHeight="1" thickBot="1" x14ac:dyDescent="0.35">
      <c r="A63" s="499"/>
      <c r="B63" s="509"/>
      <c r="C63" s="509"/>
      <c r="D63" s="156">
        <f>D217</f>
        <v>292</v>
      </c>
      <c r="E63" s="510"/>
      <c r="F63" s="156">
        <f>F217</f>
        <v>276</v>
      </c>
      <c r="G63" s="156">
        <f t="shared" ref="G63:T63" si="0">G217</f>
        <v>276</v>
      </c>
      <c r="H63" s="156">
        <f t="shared" si="0"/>
        <v>276</v>
      </c>
      <c r="I63" s="156">
        <f t="shared" si="0"/>
        <v>276</v>
      </c>
      <c r="J63" s="156">
        <f t="shared" si="0"/>
        <v>276</v>
      </c>
      <c r="K63" s="156">
        <f t="shared" si="0"/>
        <v>284</v>
      </c>
      <c r="L63" s="156">
        <f t="shared" si="0"/>
        <v>284</v>
      </c>
      <c r="M63" s="156">
        <f t="shared" si="0"/>
        <v>284</v>
      </c>
      <c r="N63" s="156">
        <f t="shared" si="0"/>
        <v>284</v>
      </c>
      <c r="O63" s="156">
        <f t="shared" si="0"/>
        <v>284</v>
      </c>
      <c r="P63" s="156">
        <f t="shared" si="0"/>
        <v>292</v>
      </c>
      <c r="Q63" s="156">
        <f t="shared" si="0"/>
        <v>292</v>
      </c>
      <c r="R63" s="156">
        <f t="shared" si="0"/>
        <v>292</v>
      </c>
      <c r="S63" s="156">
        <f t="shared" si="0"/>
        <v>292</v>
      </c>
      <c r="T63" s="156">
        <f t="shared" si="0"/>
        <v>292</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0"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75" customHeight="1"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3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30"/>
    </row>
    <row r="74" spans="1:20" ht="34.5" customHeight="1" thickBot="1" x14ac:dyDescent="0.35">
      <c r="A74" s="499"/>
      <c r="B74" s="508" t="s">
        <v>43</v>
      </c>
      <c r="C74" s="508"/>
      <c r="D74" s="283">
        <v>100</v>
      </c>
      <c r="E74" s="82"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6.25" customHeight="1" thickBot="1" x14ac:dyDescent="0.35">
      <c r="A75" s="499"/>
      <c r="B75" s="508" t="s">
        <v>44</v>
      </c>
      <c r="C75" s="508"/>
      <c r="D75" s="283">
        <v>50</v>
      </c>
      <c r="E75" s="82" t="s">
        <v>20</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5.25"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8.5" customHeight="1" thickBot="1" x14ac:dyDescent="0.35">
      <c r="A90" s="499"/>
      <c r="B90" s="544" t="s">
        <v>52</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customHeight="1"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25.5" customHeight="1"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30.7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383"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383"/>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383"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499"/>
      <c r="B121" s="495"/>
      <c r="C121" s="383"/>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9" customHeight="1"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8.2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5" thickBot="1" x14ac:dyDescent="0.35">
      <c r="A134" s="499"/>
      <c r="B134" s="333" t="s">
        <v>65</v>
      </c>
      <c r="C134" s="240"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5.5" customHeight="1" thickBot="1" x14ac:dyDescent="0.35">
      <c r="A135" s="499"/>
      <c r="B135" s="333"/>
      <c r="C135" s="240"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36" customHeight="1" thickBot="1" x14ac:dyDescent="0.35">
      <c r="A136" s="499"/>
      <c r="B136" s="333"/>
      <c r="C136" s="240"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26.25" customHeight="1"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24" customHeight="1"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29.2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30.7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29.25" customHeight="1"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33" customHeight="1" thickBot="1" x14ac:dyDescent="0.35">
      <c r="A187" s="499"/>
      <c r="B187" s="521" t="s">
        <v>79</v>
      </c>
      <c r="C187" s="521"/>
      <c r="D187" s="346">
        <v>39.729999999999997</v>
      </c>
      <c r="E187" s="530" t="s">
        <v>20</v>
      </c>
      <c r="F187" s="346">
        <v>43.43</v>
      </c>
      <c r="G187" s="346">
        <v>43.43</v>
      </c>
      <c r="H187" s="346">
        <v>43.43</v>
      </c>
      <c r="I187" s="346">
        <v>43.43</v>
      </c>
      <c r="J187" s="346">
        <v>43.43</v>
      </c>
      <c r="K187" s="346">
        <v>42.23</v>
      </c>
      <c r="L187" s="346">
        <v>42.23</v>
      </c>
      <c r="M187" s="346">
        <v>42.23</v>
      </c>
      <c r="N187" s="346">
        <v>42.23</v>
      </c>
      <c r="O187" s="346">
        <v>42.23</v>
      </c>
      <c r="P187" s="346">
        <v>39.729999999999997</v>
      </c>
      <c r="Q187" s="346">
        <v>39.729999999999997</v>
      </c>
      <c r="R187" s="346">
        <v>39.729999999999997</v>
      </c>
      <c r="S187" s="346">
        <v>39.729999999999997</v>
      </c>
      <c r="T187" s="346">
        <v>39.729999999999997</v>
      </c>
    </row>
    <row r="188" spans="1:20" ht="32.25" customHeight="1" thickBot="1" x14ac:dyDescent="0.35">
      <c r="A188" s="499"/>
      <c r="B188" s="521"/>
      <c r="C188" s="521"/>
      <c r="D188" s="346"/>
      <c r="E188" s="530"/>
      <c r="F188" s="346"/>
      <c r="G188" s="346"/>
      <c r="H188" s="346"/>
      <c r="I188" s="346"/>
      <c r="J188" s="346"/>
      <c r="K188" s="346"/>
      <c r="L188" s="346"/>
      <c r="M188" s="346"/>
      <c r="N188" s="346"/>
      <c r="O188" s="346"/>
      <c r="P188" s="346"/>
      <c r="Q188" s="346"/>
      <c r="R188" s="346"/>
      <c r="S188" s="346"/>
      <c r="T188" s="346"/>
    </row>
    <row r="189" spans="1:20" ht="33.75" customHeight="1" thickBot="1" x14ac:dyDescent="0.35">
      <c r="A189" s="499"/>
      <c r="B189" s="508" t="s">
        <v>80</v>
      </c>
      <c r="C189" s="508"/>
      <c r="D189" s="240">
        <v>9.1</v>
      </c>
      <c r="E189" s="82" t="s">
        <v>81</v>
      </c>
      <c r="F189" s="240">
        <v>9.1</v>
      </c>
      <c r="G189" s="240">
        <v>9.1</v>
      </c>
      <c r="H189" s="240">
        <v>9.1</v>
      </c>
      <c r="I189" s="240">
        <v>9.1</v>
      </c>
      <c r="J189" s="240">
        <v>9.1</v>
      </c>
      <c r="K189" s="240">
        <v>9.1</v>
      </c>
      <c r="L189" s="240">
        <v>9.1</v>
      </c>
      <c r="M189" s="240">
        <v>9.1</v>
      </c>
      <c r="N189" s="240">
        <v>9.1</v>
      </c>
      <c r="O189" s="240">
        <v>9.1</v>
      </c>
      <c r="P189" s="240">
        <v>9.1</v>
      </c>
      <c r="Q189" s="240">
        <v>9.1</v>
      </c>
      <c r="R189" s="240">
        <v>9.1</v>
      </c>
      <c r="S189" s="240">
        <v>9.1</v>
      </c>
      <c r="T189" s="240">
        <v>9.1</v>
      </c>
    </row>
    <row r="190" spans="1:20" ht="24" customHeight="1" thickBot="1" x14ac:dyDescent="0.35">
      <c r="A190" s="499"/>
      <c r="B190" s="508"/>
      <c r="C190" s="508"/>
      <c r="D190" s="240">
        <v>9.1</v>
      </c>
      <c r="E190" s="82" t="s">
        <v>81</v>
      </c>
      <c r="F190" s="240">
        <v>9.1</v>
      </c>
      <c r="G190" s="240">
        <v>9.1</v>
      </c>
      <c r="H190" s="240">
        <v>9.1</v>
      </c>
      <c r="I190" s="240">
        <v>9.1</v>
      </c>
      <c r="J190" s="240">
        <v>9.1</v>
      </c>
      <c r="K190" s="240">
        <v>9.1</v>
      </c>
      <c r="L190" s="240">
        <v>9.1</v>
      </c>
      <c r="M190" s="240">
        <v>9.1</v>
      </c>
      <c r="N190" s="240">
        <v>9.1</v>
      </c>
      <c r="O190" s="240">
        <v>9.1</v>
      </c>
      <c r="P190" s="240">
        <v>9.1</v>
      </c>
      <c r="Q190" s="240">
        <v>9.1</v>
      </c>
      <c r="R190" s="240">
        <v>9.1</v>
      </c>
      <c r="S190" s="240">
        <v>9.1</v>
      </c>
      <c r="T190" s="240">
        <v>9.1</v>
      </c>
    </row>
    <row r="191" spans="1:20" ht="30" customHeight="1" thickBot="1" x14ac:dyDescent="0.35">
      <c r="A191" s="499"/>
      <c r="B191" s="508" t="s">
        <v>82</v>
      </c>
      <c r="C191" s="508"/>
      <c r="D191" s="354">
        <v>3</v>
      </c>
      <c r="E191" s="82" t="s">
        <v>83</v>
      </c>
      <c r="F191" s="354">
        <v>3</v>
      </c>
      <c r="G191" s="354">
        <v>3</v>
      </c>
      <c r="H191" s="354">
        <v>3</v>
      </c>
      <c r="I191" s="354">
        <v>3</v>
      </c>
      <c r="J191" s="354">
        <v>3</v>
      </c>
      <c r="K191" s="354">
        <v>3</v>
      </c>
      <c r="L191" s="354">
        <v>3</v>
      </c>
      <c r="M191" s="354">
        <v>3</v>
      </c>
      <c r="N191" s="354">
        <v>3</v>
      </c>
      <c r="O191" s="354">
        <v>3</v>
      </c>
      <c r="P191" s="354">
        <v>3</v>
      </c>
      <c r="Q191" s="354">
        <v>3</v>
      </c>
      <c r="R191" s="354">
        <v>3</v>
      </c>
      <c r="S191" s="354">
        <v>3</v>
      </c>
      <c r="T191" s="354">
        <v>3</v>
      </c>
    </row>
    <row r="192" spans="1:20" ht="34.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4.5" customHeight="1"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8.25" customHeight="1"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customHeight="1"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22.5" customHeight="1" thickBot="1" x14ac:dyDescent="0.35">
      <c r="A199" s="499"/>
      <c r="B199" s="521" t="s">
        <v>85</v>
      </c>
      <c r="C199" s="521"/>
      <c r="D199" s="238">
        <v>6.05</v>
      </c>
      <c r="E199" s="82" t="s">
        <v>81</v>
      </c>
      <c r="F199" s="238">
        <v>6.05</v>
      </c>
      <c r="G199" s="238">
        <v>6.05</v>
      </c>
      <c r="H199" s="238">
        <v>6.05</v>
      </c>
      <c r="I199" s="238">
        <v>6.05</v>
      </c>
      <c r="J199" s="238">
        <v>6.05</v>
      </c>
      <c r="K199" s="238">
        <v>6.05</v>
      </c>
      <c r="L199" s="238">
        <v>6.05</v>
      </c>
      <c r="M199" s="238">
        <v>6.05</v>
      </c>
      <c r="N199" s="238">
        <v>6.05</v>
      </c>
      <c r="O199" s="238">
        <v>6.05</v>
      </c>
      <c r="P199" s="238">
        <v>6.05</v>
      </c>
      <c r="Q199" s="238">
        <v>6.05</v>
      </c>
      <c r="R199" s="238">
        <v>6.05</v>
      </c>
      <c r="S199" s="238">
        <v>6.05</v>
      </c>
      <c r="T199" s="238">
        <v>6.05</v>
      </c>
    </row>
    <row r="200" spans="1:20" ht="22.5" customHeight="1" thickBot="1" x14ac:dyDescent="0.35">
      <c r="A200" s="499"/>
      <c r="B200" s="521"/>
      <c r="C200" s="521"/>
      <c r="D200" s="160"/>
      <c r="E200" s="82" t="s">
        <v>81</v>
      </c>
      <c r="F200" s="160"/>
      <c r="G200" s="160"/>
      <c r="H200" s="160"/>
      <c r="I200" s="160"/>
      <c r="J200" s="160"/>
      <c r="K200" s="160"/>
      <c r="L200" s="160"/>
      <c r="M200" s="160"/>
      <c r="N200" s="160"/>
      <c r="O200" s="160"/>
      <c r="P200" s="160"/>
      <c r="Q200" s="160"/>
      <c r="R200" s="160"/>
      <c r="S200" s="160"/>
      <c r="T200" s="160"/>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33"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122">
        <v>14.221</v>
      </c>
      <c r="E204" s="82" t="s">
        <v>88</v>
      </c>
      <c r="F204" s="122">
        <v>0</v>
      </c>
      <c r="G204" s="122">
        <v>0</v>
      </c>
      <c r="H204" s="122">
        <v>0</v>
      </c>
      <c r="I204" s="122">
        <v>0</v>
      </c>
      <c r="J204" s="122">
        <v>0</v>
      </c>
      <c r="K204" s="122">
        <v>0</v>
      </c>
      <c r="L204" s="122">
        <v>0</v>
      </c>
      <c r="M204" s="122">
        <v>0</v>
      </c>
      <c r="N204" s="122">
        <v>0</v>
      </c>
      <c r="O204" s="122">
        <v>0</v>
      </c>
      <c r="P204" s="122">
        <v>0</v>
      </c>
      <c r="Q204" s="122">
        <v>0</v>
      </c>
      <c r="R204" s="122">
        <v>0</v>
      </c>
      <c r="S204" s="122">
        <v>0</v>
      </c>
      <c r="T204" s="122">
        <v>0</v>
      </c>
    </row>
    <row r="205" spans="1:20" ht="15" thickBot="1" x14ac:dyDescent="0.35">
      <c r="A205" s="499"/>
      <c r="B205" s="495"/>
      <c r="C205" s="495"/>
      <c r="D205" s="156"/>
      <c r="E205" s="82" t="s">
        <v>81</v>
      </c>
      <c r="F205" s="156"/>
      <c r="G205" s="156"/>
      <c r="H205" s="156"/>
      <c r="I205" s="156"/>
      <c r="J205" s="156"/>
      <c r="K205" s="156"/>
      <c r="L205" s="156"/>
      <c r="M205" s="156"/>
      <c r="N205" s="156"/>
      <c r="O205" s="156"/>
      <c r="P205" s="156"/>
      <c r="Q205" s="156"/>
      <c r="R205" s="156"/>
      <c r="S205" s="156"/>
      <c r="T205" s="156"/>
    </row>
    <row r="206" spans="1:20" ht="33.75" customHeight="1" thickBot="1" x14ac:dyDescent="0.35">
      <c r="A206" s="499"/>
      <c r="B206" s="495" t="s">
        <v>158</v>
      </c>
      <c r="C206" s="495"/>
      <c r="D206" s="160">
        <v>0</v>
      </c>
      <c r="E206" s="82" t="s">
        <v>88</v>
      </c>
      <c r="F206" s="160">
        <v>0</v>
      </c>
      <c r="G206" s="160">
        <v>0</v>
      </c>
      <c r="H206" s="160">
        <v>0</v>
      </c>
      <c r="I206" s="160">
        <v>0</v>
      </c>
      <c r="J206" s="160">
        <v>0</v>
      </c>
      <c r="K206" s="160">
        <v>0</v>
      </c>
      <c r="L206" s="160">
        <v>0</v>
      </c>
      <c r="M206" s="160">
        <v>0</v>
      </c>
      <c r="N206" s="160">
        <v>0</v>
      </c>
      <c r="O206" s="160">
        <v>0</v>
      </c>
      <c r="P206" s="160">
        <v>0</v>
      </c>
      <c r="Q206" s="160">
        <v>0</v>
      </c>
      <c r="R206" s="160">
        <v>0</v>
      </c>
      <c r="S206" s="160">
        <v>0</v>
      </c>
      <c r="T206" s="122">
        <v>14.221</v>
      </c>
    </row>
    <row r="207" spans="1:20" ht="28.5" customHeight="1" thickBot="1" x14ac:dyDescent="0.35">
      <c r="A207" s="499"/>
      <c r="B207" s="495"/>
      <c r="C207" s="495"/>
      <c r="D207" s="122">
        <v>14.221</v>
      </c>
      <c r="E207" s="82" t="s">
        <v>81</v>
      </c>
      <c r="F207" s="122">
        <v>0</v>
      </c>
      <c r="G207" s="122">
        <v>0</v>
      </c>
      <c r="H207" s="122">
        <v>0</v>
      </c>
      <c r="I207" s="122">
        <v>0</v>
      </c>
      <c r="J207" s="122">
        <v>0</v>
      </c>
      <c r="K207" s="122">
        <v>0</v>
      </c>
      <c r="L207" s="122">
        <v>0</v>
      </c>
      <c r="M207" s="122">
        <v>0</v>
      </c>
      <c r="N207" s="122">
        <v>0</v>
      </c>
      <c r="O207" s="122">
        <v>0</v>
      </c>
      <c r="P207" s="122">
        <v>0</v>
      </c>
      <c r="Q207" s="122">
        <v>0</v>
      </c>
      <c r="R207" s="122">
        <v>0</v>
      </c>
      <c r="S207" s="122">
        <v>14.221</v>
      </c>
      <c r="T207" s="122">
        <v>14.221</v>
      </c>
    </row>
    <row r="208" spans="1:20" ht="25.5" customHeight="1" thickBot="1" x14ac:dyDescent="0.35">
      <c r="A208" s="499"/>
      <c r="B208" s="495" t="s">
        <v>89</v>
      </c>
      <c r="C208" s="495"/>
      <c r="D208" s="543">
        <v>0.185</v>
      </c>
      <c r="E208" s="82" t="s">
        <v>83</v>
      </c>
      <c r="F208" s="533">
        <v>0</v>
      </c>
      <c r="G208" s="533">
        <v>0</v>
      </c>
      <c r="H208" s="533">
        <v>0</v>
      </c>
      <c r="I208" s="533">
        <v>0</v>
      </c>
      <c r="J208" s="533">
        <v>0</v>
      </c>
      <c r="K208" s="533">
        <v>0</v>
      </c>
      <c r="L208" s="533">
        <v>0</v>
      </c>
      <c r="M208" s="533">
        <v>0</v>
      </c>
      <c r="N208" s="533">
        <v>0</v>
      </c>
      <c r="O208" s="533">
        <v>0</v>
      </c>
      <c r="P208" s="533">
        <v>0</v>
      </c>
      <c r="Q208" s="533">
        <v>0</v>
      </c>
      <c r="R208" s="533">
        <v>0</v>
      </c>
      <c r="S208" s="543">
        <v>0.185</v>
      </c>
      <c r="T208" s="543">
        <v>0.185</v>
      </c>
    </row>
    <row r="209" spans="1:21" ht="27" customHeight="1" thickBot="1" x14ac:dyDescent="0.35">
      <c r="A209" s="499"/>
      <c r="B209" s="495"/>
      <c r="C209" s="495"/>
      <c r="D209" s="543"/>
      <c r="E209" s="82" t="s">
        <v>84</v>
      </c>
      <c r="F209" s="533"/>
      <c r="G209" s="533"/>
      <c r="H209" s="533"/>
      <c r="I209" s="533"/>
      <c r="J209" s="533"/>
      <c r="K209" s="533"/>
      <c r="L209" s="533"/>
      <c r="M209" s="533"/>
      <c r="N209" s="533"/>
      <c r="O209" s="533"/>
      <c r="P209" s="533"/>
      <c r="Q209" s="533"/>
      <c r="R209" s="533"/>
      <c r="S209" s="543"/>
      <c r="T209" s="543"/>
    </row>
    <row r="210" spans="1:21" ht="21.75" customHeight="1"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1"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1"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1"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1"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1"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1" ht="22.5" customHeight="1"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1" ht="15" thickBot="1" x14ac:dyDescent="0.35">
      <c r="A217" s="499"/>
      <c r="B217" s="495" t="s">
        <v>94</v>
      </c>
      <c r="C217" s="495"/>
      <c r="D217" s="265">
        <v>292</v>
      </c>
      <c r="E217" s="82" t="s">
        <v>38</v>
      </c>
      <c r="F217" s="160">
        <v>276</v>
      </c>
      <c r="G217" s="160">
        <v>276</v>
      </c>
      <c r="H217" s="160">
        <v>276</v>
      </c>
      <c r="I217" s="160">
        <v>276</v>
      </c>
      <c r="J217" s="160">
        <v>276</v>
      </c>
      <c r="K217" s="160">
        <v>284</v>
      </c>
      <c r="L217" s="160">
        <v>284</v>
      </c>
      <c r="M217" s="160">
        <v>284</v>
      </c>
      <c r="N217" s="160">
        <v>284</v>
      </c>
      <c r="O217" s="160">
        <v>284</v>
      </c>
      <c r="P217" s="160">
        <v>292</v>
      </c>
      <c r="Q217" s="160">
        <v>292</v>
      </c>
      <c r="R217" s="160">
        <v>292</v>
      </c>
      <c r="S217" s="160">
        <v>292</v>
      </c>
      <c r="T217" s="262">
        <v>292</v>
      </c>
    </row>
    <row r="218" spans="1:21" ht="15" thickBot="1" x14ac:dyDescent="0.35">
      <c r="A218" s="499"/>
      <c r="B218" s="495"/>
      <c r="C218" s="495"/>
      <c r="D218" s="238">
        <v>6.05</v>
      </c>
      <c r="E218" s="82" t="s">
        <v>81</v>
      </c>
      <c r="F218" s="238">
        <v>6.05</v>
      </c>
      <c r="G218" s="238">
        <v>6.05</v>
      </c>
      <c r="H218" s="238">
        <v>6.05</v>
      </c>
      <c r="I218" s="238">
        <v>6.05</v>
      </c>
      <c r="J218" s="238">
        <v>6.05</v>
      </c>
      <c r="K218" s="238">
        <v>6.05</v>
      </c>
      <c r="L218" s="238">
        <v>6.05</v>
      </c>
      <c r="M218" s="238">
        <v>6.05</v>
      </c>
      <c r="N218" s="238">
        <v>6.05</v>
      </c>
      <c r="O218" s="238">
        <v>6.05</v>
      </c>
      <c r="P218" s="238">
        <v>6.05</v>
      </c>
      <c r="Q218" s="238">
        <v>6.05</v>
      </c>
      <c r="R218" s="238">
        <v>6.05</v>
      </c>
      <c r="S218" s="238">
        <v>6.05</v>
      </c>
      <c r="T218" s="238">
        <v>6.05</v>
      </c>
    </row>
    <row r="219" spans="1:21" ht="15" thickBot="1" x14ac:dyDescent="0.35">
      <c r="A219" s="499"/>
      <c r="B219" s="495" t="s">
        <v>96</v>
      </c>
      <c r="C219" s="495"/>
      <c r="D219" s="238">
        <v>6.05</v>
      </c>
      <c r="E219" s="82" t="s">
        <v>81</v>
      </c>
      <c r="F219" s="238">
        <v>6.05</v>
      </c>
      <c r="G219" s="238">
        <v>6.05</v>
      </c>
      <c r="H219" s="238">
        <v>6.05</v>
      </c>
      <c r="I219" s="238">
        <v>6.05</v>
      </c>
      <c r="J219" s="238">
        <v>6.05</v>
      </c>
      <c r="K219" s="238">
        <v>6.05</v>
      </c>
      <c r="L219" s="238">
        <v>6.05</v>
      </c>
      <c r="M219" s="238">
        <v>6.05</v>
      </c>
      <c r="N219" s="238">
        <v>6.05</v>
      </c>
      <c r="O219" s="238">
        <v>6.05</v>
      </c>
      <c r="P219" s="238">
        <v>6.05</v>
      </c>
      <c r="Q219" s="238">
        <v>6.05</v>
      </c>
      <c r="R219" s="238">
        <v>6.05</v>
      </c>
      <c r="S219" s="238">
        <v>6.05</v>
      </c>
      <c r="T219" s="238">
        <v>6.05</v>
      </c>
    </row>
    <row r="220" spans="1:21" ht="15" thickBot="1" x14ac:dyDescent="0.35">
      <c r="A220" s="499"/>
      <c r="B220" s="495"/>
      <c r="C220" s="495"/>
      <c r="D220" s="266">
        <v>730</v>
      </c>
      <c r="E220" s="82" t="s">
        <v>38</v>
      </c>
      <c r="F220" s="269">
        <f>F217*2.5</f>
        <v>690</v>
      </c>
      <c r="G220" s="269">
        <f t="shared" ref="G220:I220" si="1">G217*2.5</f>
        <v>690</v>
      </c>
      <c r="H220" s="269">
        <f t="shared" si="1"/>
        <v>690</v>
      </c>
      <c r="I220" s="269">
        <f t="shared" si="1"/>
        <v>690</v>
      </c>
      <c r="J220" s="269">
        <v>690</v>
      </c>
      <c r="K220" s="269">
        <v>750</v>
      </c>
      <c r="L220" s="269">
        <v>750</v>
      </c>
      <c r="M220" s="269">
        <v>750</v>
      </c>
      <c r="N220" s="269">
        <v>750</v>
      </c>
      <c r="O220" s="269">
        <v>750</v>
      </c>
      <c r="P220" s="269">
        <v>900</v>
      </c>
      <c r="Q220" s="269">
        <v>900</v>
      </c>
      <c r="R220" s="269">
        <v>900</v>
      </c>
      <c r="S220" s="161">
        <v>1313</v>
      </c>
      <c r="T220" s="161">
        <v>1313</v>
      </c>
      <c r="U220" s="284"/>
    </row>
    <row r="221" spans="1:21" ht="21" customHeight="1" thickBot="1" x14ac:dyDescent="0.35">
      <c r="A221" s="499"/>
      <c r="B221" s="495" t="s">
        <v>98</v>
      </c>
      <c r="C221" s="495"/>
      <c r="D221" s="82">
        <v>9.1</v>
      </c>
      <c r="E221" s="82" t="s">
        <v>81</v>
      </c>
      <c r="F221" s="82">
        <v>9.1</v>
      </c>
      <c r="G221" s="82">
        <v>9.1</v>
      </c>
      <c r="H221" s="82">
        <v>9.1</v>
      </c>
      <c r="I221" s="82">
        <v>9.1</v>
      </c>
      <c r="J221" s="82">
        <v>9.1</v>
      </c>
      <c r="K221" s="82">
        <v>9.1</v>
      </c>
      <c r="L221" s="82">
        <v>9.1</v>
      </c>
      <c r="M221" s="82">
        <v>9.1</v>
      </c>
      <c r="N221" s="82">
        <v>9.1</v>
      </c>
      <c r="O221" s="82">
        <v>9.1</v>
      </c>
      <c r="P221" s="82">
        <v>9.1</v>
      </c>
      <c r="Q221" s="82">
        <v>9.1</v>
      </c>
      <c r="R221" s="82">
        <v>9.1</v>
      </c>
      <c r="S221" s="82">
        <v>9.1</v>
      </c>
      <c r="T221" s="82">
        <v>9.1</v>
      </c>
    </row>
    <row r="222" spans="1:21" ht="15" thickBot="1" x14ac:dyDescent="0.35">
      <c r="A222" s="499"/>
      <c r="B222" s="495"/>
      <c r="C222" s="495"/>
      <c r="D222" s="161">
        <v>730</v>
      </c>
      <c r="E222" s="82" t="s">
        <v>38</v>
      </c>
      <c r="F222" s="269">
        <v>675</v>
      </c>
      <c r="G222" s="269">
        <v>680</v>
      </c>
      <c r="H222" s="269">
        <v>685</v>
      </c>
      <c r="I222" s="269">
        <v>690</v>
      </c>
      <c r="J222" s="269">
        <v>690</v>
      </c>
      <c r="K222" s="160">
        <v>695</v>
      </c>
      <c r="L222" s="160">
        <v>700</v>
      </c>
      <c r="M222" s="160">
        <v>705</v>
      </c>
      <c r="N222" s="160">
        <v>710</v>
      </c>
      <c r="O222" s="160">
        <v>710</v>
      </c>
      <c r="P222" s="161">
        <v>715</v>
      </c>
      <c r="Q222" s="161">
        <v>720</v>
      </c>
      <c r="R222" s="161">
        <v>725</v>
      </c>
      <c r="S222" s="161">
        <v>730</v>
      </c>
      <c r="T222" s="161">
        <v>730</v>
      </c>
    </row>
    <row r="223" spans="1:21" ht="15" thickBot="1" x14ac:dyDescent="0.35">
      <c r="A223" s="499"/>
      <c r="B223" s="495" t="s">
        <v>99</v>
      </c>
      <c r="C223" s="495"/>
      <c r="D223" s="265">
        <v>525</v>
      </c>
      <c r="E223" s="82" t="s">
        <v>38</v>
      </c>
      <c r="F223" s="82">
        <v>0</v>
      </c>
      <c r="G223" s="82">
        <v>0</v>
      </c>
      <c r="H223" s="82">
        <v>0</v>
      </c>
      <c r="I223" s="82">
        <v>0</v>
      </c>
      <c r="J223" s="82">
        <v>0</v>
      </c>
      <c r="K223" s="82">
        <v>0</v>
      </c>
      <c r="L223" s="82">
        <v>0</v>
      </c>
      <c r="M223" s="82">
        <v>0</v>
      </c>
      <c r="N223" s="82">
        <v>0</v>
      </c>
      <c r="O223" s="82">
        <v>0</v>
      </c>
      <c r="P223" s="82">
        <v>150</v>
      </c>
      <c r="Q223" s="82">
        <v>250</v>
      </c>
      <c r="R223" s="160">
        <v>350</v>
      </c>
      <c r="S223" s="160">
        <v>525</v>
      </c>
      <c r="T223" s="160">
        <v>525</v>
      </c>
    </row>
    <row r="224" spans="1:21" ht="15" thickBot="1" x14ac:dyDescent="0.35">
      <c r="A224" s="499"/>
      <c r="B224" s="495"/>
      <c r="C224" s="495"/>
      <c r="D224" s="122">
        <v>14.221</v>
      </c>
      <c r="E224" s="82" t="s">
        <v>81</v>
      </c>
      <c r="F224" s="122">
        <v>0</v>
      </c>
      <c r="G224" s="122">
        <v>0</v>
      </c>
      <c r="H224" s="122">
        <v>0</v>
      </c>
      <c r="I224" s="122">
        <v>0</v>
      </c>
      <c r="J224" s="122">
        <v>0</v>
      </c>
      <c r="K224" s="122">
        <v>0</v>
      </c>
      <c r="L224" s="122">
        <v>0</v>
      </c>
      <c r="M224" s="122">
        <v>0</v>
      </c>
      <c r="N224" s="122">
        <v>0</v>
      </c>
      <c r="O224" s="122">
        <v>0</v>
      </c>
      <c r="P224" s="122">
        <v>0</v>
      </c>
      <c r="Q224" s="122">
        <v>0</v>
      </c>
      <c r="R224" s="122">
        <v>0</v>
      </c>
      <c r="S224" s="122">
        <v>14.221</v>
      </c>
      <c r="T224" s="122">
        <v>14.221</v>
      </c>
    </row>
    <row r="225" spans="1:22" ht="18" customHeight="1" thickBot="1" x14ac:dyDescent="0.35">
      <c r="A225" s="499"/>
      <c r="B225" s="534" t="s">
        <v>100</v>
      </c>
      <c r="C225" s="411"/>
      <c r="D225" s="82">
        <v>1313</v>
      </c>
      <c r="E225" s="82" t="s">
        <v>38</v>
      </c>
      <c r="F225" s="161">
        <v>0</v>
      </c>
      <c r="G225" s="161">
        <v>0</v>
      </c>
      <c r="H225" s="161">
        <v>0</v>
      </c>
      <c r="I225" s="161">
        <v>0</v>
      </c>
      <c r="J225" s="161">
        <v>0</v>
      </c>
      <c r="K225" s="161">
        <v>0</v>
      </c>
      <c r="L225" s="161">
        <v>0</v>
      </c>
      <c r="M225" s="161">
        <v>0</v>
      </c>
      <c r="N225" s="161">
        <v>0</v>
      </c>
      <c r="O225" s="161">
        <v>0</v>
      </c>
      <c r="P225" s="161">
        <v>375</v>
      </c>
      <c r="Q225" s="161">
        <v>625</v>
      </c>
      <c r="R225" s="161">
        <v>875</v>
      </c>
      <c r="S225" s="161">
        <v>1313</v>
      </c>
      <c r="T225" s="161">
        <v>1313</v>
      </c>
    </row>
    <row r="226" spans="1:22" ht="15" thickBot="1" x14ac:dyDescent="0.35">
      <c r="A226" s="499"/>
      <c r="B226" s="535"/>
      <c r="C226" s="536"/>
      <c r="D226" s="82">
        <v>3157</v>
      </c>
      <c r="E226" s="82" t="s">
        <v>38</v>
      </c>
      <c r="F226" s="269">
        <v>3230</v>
      </c>
      <c r="G226" s="269">
        <v>3230</v>
      </c>
      <c r="H226" s="269">
        <v>3230</v>
      </c>
      <c r="I226" s="269">
        <v>3230</v>
      </c>
      <c r="J226" s="269">
        <v>3230</v>
      </c>
      <c r="K226" s="160">
        <v>3194</v>
      </c>
      <c r="L226" s="160">
        <v>3194</v>
      </c>
      <c r="M226" s="160">
        <v>3194</v>
      </c>
      <c r="N226" s="160">
        <v>3194</v>
      </c>
      <c r="O226" s="160">
        <v>3194</v>
      </c>
      <c r="P226" s="161">
        <v>3157</v>
      </c>
      <c r="Q226" s="161">
        <v>3157</v>
      </c>
      <c r="R226" s="161">
        <v>3157</v>
      </c>
      <c r="S226" s="161">
        <v>3157</v>
      </c>
      <c r="T226" s="161">
        <v>3157</v>
      </c>
    </row>
    <row r="227" spans="1:22" ht="28.5"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33.75"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6.2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48"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4"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39"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1.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31.5" customHeight="1"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B70:C70"/>
    <mergeCell ref="B80:C8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P208:P209"/>
    <mergeCell ref="D208:D209"/>
    <mergeCell ref="F208:F209"/>
    <mergeCell ref="G208:G209"/>
    <mergeCell ref="H208:H209"/>
    <mergeCell ref="I208:I209"/>
    <mergeCell ref="J208:J209"/>
    <mergeCell ref="M208:M209"/>
    <mergeCell ref="N208:N209"/>
    <mergeCell ref="O208:O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M16:M17"/>
    <mergeCell ref="A8:O8"/>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10:A11"/>
    <mergeCell ref="A2:K2"/>
    <mergeCell ref="A3:I3"/>
    <mergeCell ref="B90:C90"/>
    <mergeCell ref="D213:D214"/>
    <mergeCell ref="K10:O10"/>
    <mergeCell ref="P10:T10"/>
    <mergeCell ref="B13:T13"/>
    <mergeCell ref="A14:A37"/>
    <mergeCell ref="B14:B19"/>
    <mergeCell ref="C14:C15"/>
    <mergeCell ref="D14:D15"/>
    <mergeCell ref="E14:E15"/>
    <mergeCell ref="F14:F15"/>
    <mergeCell ref="A4:C4"/>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s>
  <pageMargins left="0.39370078740157483" right="3.937007874015748E-2" top="0.15748031496062992" bottom="0.15748031496062992" header="0.31496062992125984" footer="0.31496062992125984"/>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42"/>
  <sheetViews>
    <sheetView zoomScale="110" zoomScaleNormal="110" workbookViewId="0"/>
  </sheetViews>
  <sheetFormatPr defaultRowHeight="14.4" x14ac:dyDescent="0.3"/>
  <cols>
    <col min="1" max="1" width="4" customWidth="1"/>
    <col min="2" max="2" width="14.5546875" customWidth="1"/>
    <col min="3" max="3" width="6.33203125" customWidth="1"/>
    <col min="4" max="4" width="6.44140625" customWidth="1"/>
    <col min="5" max="5" width="6.33203125" customWidth="1"/>
    <col min="6" max="6" width="5.44140625" customWidth="1"/>
    <col min="7" max="7" width="6.33203125" customWidth="1"/>
    <col min="8" max="8" width="4.6640625" customWidth="1"/>
    <col min="9" max="9" width="5.88671875" customWidth="1"/>
    <col min="10" max="10" width="6.5546875" customWidth="1"/>
    <col min="11" max="11" width="6.109375" customWidth="1"/>
    <col min="12" max="12" width="6.88671875" customWidth="1"/>
    <col min="13" max="13" width="6.44140625" customWidth="1"/>
    <col min="14" max="14" width="6.5546875" customWidth="1"/>
    <col min="15" max="15" width="7.6640625" customWidth="1"/>
    <col min="16" max="17" width="6.5546875" customWidth="1"/>
    <col min="18" max="18" width="6.88671875" customWidth="1"/>
    <col min="19" max="19" width="7.6640625" customWidth="1"/>
    <col min="20" max="20" width="6.4414062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T3" s="5"/>
    </row>
    <row r="4" spans="1:20" ht="15.6" x14ac:dyDescent="0.3">
      <c r="A4" s="453" t="s">
        <v>125</v>
      </c>
      <c r="B4" s="453"/>
      <c r="C4" s="453"/>
      <c r="D4" s="366"/>
      <c r="E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168</v>
      </c>
      <c r="B8" s="454"/>
      <c r="C8" s="454"/>
      <c r="D8" s="454"/>
      <c r="E8" s="454"/>
      <c r="F8" s="454"/>
      <c r="G8" s="454"/>
      <c r="H8" s="454"/>
      <c r="I8" s="454"/>
      <c r="J8" s="366"/>
      <c r="K8" s="366"/>
      <c r="L8" s="366"/>
      <c r="M8" s="366"/>
      <c r="N8" s="5"/>
      <c r="O8" s="5"/>
      <c r="P8" s="5"/>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75" customHeight="1"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75" customHeight="1"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6"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75" customHeight="1"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6.75"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75" customHeight="1"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1.25"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75" customHeight="1"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3.5" customHeight="1"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21.75" customHeight="1"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9.5" customHeight="1"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26.25"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75" customHeight="1"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75" customHeight="1"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75" customHeight="1"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75" customHeight="1"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75" customHeight="1"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75" customHeight="1"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75" customHeight="1" thickBot="1" x14ac:dyDescent="0.35">
      <c r="A51" s="499"/>
      <c r="B51" s="495" t="s">
        <v>32</v>
      </c>
      <c r="C51" s="495"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495"/>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495"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495"/>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495"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495"/>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75" customHeight="1"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75" customHeight="1"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9.2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29.25" customHeight="1" thickBot="1" x14ac:dyDescent="0.35">
      <c r="A63" s="499"/>
      <c r="B63" s="509"/>
      <c r="C63" s="509"/>
      <c r="D63" s="156">
        <f>D217</f>
        <v>2994</v>
      </c>
      <c r="E63" s="510"/>
      <c r="F63" s="156">
        <f>F217</f>
        <v>2790</v>
      </c>
      <c r="G63" s="156">
        <f t="shared" ref="G63:T63" si="0">G217</f>
        <v>2790</v>
      </c>
      <c r="H63" s="156">
        <f t="shared" si="0"/>
        <v>2790</v>
      </c>
      <c r="I63" s="156">
        <f t="shared" si="0"/>
        <v>2790</v>
      </c>
      <c r="J63" s="156">
        <f t="shared" si="0"/>
        <v>2790</v>
      </c>
      <c r="K63" s="156">
        <f t="shared" si="0"/>
        <v>2900</v>
      </c>
      <c r="L63" s="156">
        <f t="shared" si="0"/>
        <v>2900</v>
      </c>
      <c r="M63" s="156">
        <f t="shared" si="0"/>
        <v>2900</v>
      </c>
      <c r="N63" s="156">
        <f t="shared" si="0"/>
        <v>2900</v>
      </c>
      <c r="O63" s="156">
        <f t="shared" si="0"/>
        <v>2900</v>
      </c>
      <c r="P63" s="156">
        <f t="shared" si="0"/>
        <v>2994</v>
      </c>
      <c r="Q63" s="156">
        <f t="shared" si="0"/>
        <v>2994</v>
      </c>
      <c r="R63" s="156">
        <f t="shared" si="0"/>
        <v>2994</v>
      </c>
      <c r="S63" s="156">
        <f t="shared" si="0"/>
        <v>2994</v>
      </c>
      <c r="T63" s="156">
        <f t="shared" si="0"/>
        <v>2994</v>
      </c>
    </row>
    <row r="64" spans="1:20" ht="15.75" customHeight="1"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26.25"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75" customHeight="1"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2.2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75" customHeight="1"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15.75" customHeight="1" thickBot="1" x14ac:dyDescent="0.35">
      <c r="A74" s="499"/>
      <c r="B74" s="508" t="s">
        <v>43</v>
      </c>
      <c r="C74" s="508"/>
      <c r="D74" s="283">
        <v>100</v>
      </c>
      <c r="E74" s="82"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15.75" customHeight="1" thickBot="1" x14ac:dyDescent="0.35">
      <c r="A75" s="499"/>
      <c r="B75" s="508" t="s">
        <v>44</v>
      </c>
      <c r="C75" s="508"/>
      <c r="D75" s="283">
        <v>50</v>
      </c>
      <c r="E75" s="82" t="s">
        <v>20</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75" customHeight="1"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29.25"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75" customHeight="1"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customHeight="1"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21.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26.25" customHeight="1"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27" customHeight="1"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32.25" customHeight="1" thickBot="1" x14ac:dyDescent="0.35">
      <c r="A90" s="499"/>
      <c r="B90" s="495" t="s">
        <v>52</v>
      </c>
      <c r="C90" s="497"/>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75" customHeight="1"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customHeight="1"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27" customHeight="1"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24" customHeight="1" thickBot="1" x14ac:dyDescent="0.35">
      <c r="A101" s="514"/>
      <c r="B101" s="508" t="s">
        <v>56</v>
      </c>
      <c r="C101" s="508"/>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4" customHeight="1" thickBot="1" x14ac:dyDescent="0.35">
      <c r="A102" s="514"/>
      <c r="B102" s="508" t="s">
        <v>155</v>
      </c>
      <c r="C102" s="508"/>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6.75" customHeight="1"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9" customHeight="1"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5.25" customHeight="1"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75" customHeight="1"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7.5" customHeight="1"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customHeight="1"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9.75" customHeight="1"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75"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75" customHeight="1"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8.75" customHeight="1"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1.25" customHeight="1"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75" customHeight="1"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6.5" customHeight="1"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75" customHeight="1"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75" customHeight="1"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2" customHeight="1"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8.2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4.75" customHeight="1"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9.25" customHeight="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19.5"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75" customHeight="1"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75" customHeight="1"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75" customHeight="1"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75" customHeight="1"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75" customHeight="1"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75" customHeight="1"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75" customHeight="1"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75" customHeight="1"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75" customHeight="1"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75" customHeight="1"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75" customHeight="1"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75" customHeight="1"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75" customHeight="1"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75" customHeight="1"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75" customHeight="1"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15.7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15"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75" customHeight="1"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5.75" customHeight="1"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75"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6.25" customHeight="1" thickBot="1" x14ac:dyDescent="0.35">
      <c r="A187" s="499"/>
      <c r="B187" s="521" t="s">
        <v>79</v>
      </c>
      <c r="C187" s="521"/>
      <c r="D187" s="342">
        <v>0.28000000000000003</v>
      </c>
      <c r="E187" s="501" t="s">
        <v>20</v>
      </c>
      <c r="F187" s="346">
        <v>50</v>
      </c>
      <c r="G187" s="346">
        <v>50</v>
      </c>
      <c r="H187" s="346">
        <v>50</v>
      </c>
      <c r="I187" s="346">
        <v>50</v>
      </c>
      <c r="J187" s="346">
        <v>50</v>
      </c>
      <c r="K187" s="346">
        <v>40</v>
      </c>
      <c r="L187" s="346">
        <v>40</v>
      </c>
      <c r="M187" s="346">
        <v>40</v>
      </c>
      <c r="N187" s="346">
        <v>40</v>
      </c>
      <c r="O187" s="346">
        <v>40</v>
      </c>
      <c r="P187" s="346">
        <v>28</v>
      </c>
      <c r="Q187" s="346">
        <v>28</v>
      </c>
      <c r="R187" s="346">
        <v>28</v>
      </c>
      <c r="S187" s="346">
        <v>28</v>
      </c>
      <c r="T187" s="346">
        <v>28</v>
      </c>
    </row>
    <row r="188" spans="1:20" ht="27.75" customHeight="1" thickBot="1" x14ac:dyDescent="0.35">
      <c r="A188" s="499"/>
      <c r="B188" s="521"/>
      <c r="C188" s="521"/>
      <c r="D188" s="342"/>
      <c r="E188" s="501"/>
      <c r="F188" s="346"/>
      <c r="G188" s="346"/>
      <c r="H188" s="346"/>
      <c r="I188" s="346"/>
      <c r="J188" s="346"/>
      <c r="K188" s="346"/>
      <c r="L188" s="346"/>
      <c r="M188" s="346"/>
      <c r="N188" s="346"/>
      <c r="O188" s="346"/>
      <c r="P188" s="346"/>
      <c r="Q188" s="346"/>
      <c r="R188" s="346"/>
      <c r="S188" s="346"/>
      <c r="T188" s="346"/>
    </row>
    <row r="189" spans="1:20" ht="26.25" customHeight="1" thickBot="1" x14ac:dyDescent="0.35">
      <c r="A189" s="499"/>
      <c r="B189" s="508" t="s">
        <v>80</v>
      </c>
      <c r="C189" s="508"/>
      <c r="D189" s="154">
        <f>29.25</f>
        <v>29.25</v>
      </c>
      <c r="E189" s="82" t="s">
        <v>81</v>
      </c>
      <c r="F189" s="279">
        <v>29.25</v>
      </c>
      <c r="G189" s="279">
        <v>29.25</v>
      </c>
      <c r="H189" s="279">
        <v>29.25</v>
      </c>
      <c r="I189" s="279">
        <v>29.25</v>
      </c>
      <c r="J189" s="279">
        <v>29.25</v>
      </c>
      <c r="K189" s="279">
        <v>29.25</v>
      </c>
      <c r="L189" s="279">
        <v>29.25</v>
      </c>
      <c r="M189" s="279">
        <v>29.25</v>
      </c>
      <c r="N189" s="279">
        <v>29.25</v>
      </c>
      <c r="O189" s="279">
        <v>29.25</v>
      </c>
      <c r="P189" s="279">
        <v>29.25</v>
      </c>
      <c r="Q189" s="279">
        <v>29.25</v>
      </c>
      <c r="R189" s="279">
        <v>29.25</v>
      </c>
      <c r="S189" s="279">
        <v>29.25</v>
      </c>
      <c r="T189" s="154">
        <v>29.463999999999999</v>
      </c>
    </row>
    <row r="190" spans="1:20" ht="19.5" customHeight="1" thickBot="1" x14ac:dyDescent="0.35">
      <c r="A190" s="499"/>
      <c r="B190" s="508"/>
      <c r="C190" s="508"/>
      <c r="D190" s="154">
        <v>29.463999999999999</v>
      </c>
      <c r="E190" s="82" t="s">
        <v>81</v>
      </c>
      <c r="F190" s="279">
        <v>29.25</v>
      </c>
      <c r="G190" s="279">
        <v>29.25</v>
      </c>
      <c r="H190" s="279">
        <v>29.25</v>
      </c>
      <c r="I190" s="279">
        <v>29.25</v>
      </c>
      <c r="J190" s="279">
        <v>29.25</v>
      </c>
      <c r="K190" s="279">
        <v>29.25</v>
      </c>
      <c r="L190" s="279">
        <v>29.25</v>
      </c>
      <c r="M190" s="279">
        <v>29.25</v>
      </c>
      <c r="N190" s="279">
        <v>29.25</v>
      </c>
      <c r="O190" s="279">
        <v>29.25</v>
      </c>
      <c r="P190" s="279">
        <v>29.25</v>
      </c>
      <c r="Q190" s="279">
        <v>29.25</v>
      </c>
      <c r="R190" s="279">
        <v>29.25</v>
      </c>
      <c r="S190" s="154">
        <v>29.463999999999999</v>
      </c>
      <c r="T190" s="154">
        <v>29.463999999999999</v>
      </c>
    </row>
    <row r="191" spans="1:20" ht="24.75" customHeight="1" thickBot="1" x14ac:dyDescent="0.35">
      <c r="A191" s="499"/>
      <c r="B191" s="508" t="s">
        <v>82</v>
      </c>
      <c r="C191" s="508"/>
      <c r="D191" s="354">
        <v>0.2</v>
      </c>
      <c r="E191" s="82" t="s">
        <v>83</v>
      </c>
      <c r="F191" s="354">
        <v>0.1</v>
      </c>
      <c r="G191" s="354">
        <v>0.1</v>
      </c>
      <c r="H191" s="354">
        <v>0.1</v>
      </c>
      <c r="I191" s="354">
        <v>0.1</v>
      </c>
      <c r="J191" s="354">
        <v>0.1</v>
      </c>
      <c r="K191" s="354">
        <v>0.1</v>
      </c>
      <c r="L191" s="354">
        <v>0.1</v>
      </c>
      <c r="M191" s="354">
        <v>0.1</v>
      </c>
      <c r="N191" s="354">
        <v>0.1</v>
      </c>
      <c r="O191" s="354">
        <v>0.1</v>
      </c>
      <c r="P191" s="354">
        <v>0.2</v>
      </c>
      <c r="Q191" s="354">
        <v>0.2</v>
      </c>
      <c r="R191" s="354">
        <v>0.2</v>
      </c>
      <c r="S191" s="354">
        <v>0.2</v>
      </c>
      <c r="T191" s="354">
        <v>0.2</v>
      </c>
    </row>
    <row r="192" spans="1:20" ht="27"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495"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495"/>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495"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495"/>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495"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495"/>
      <c r="D198" s="522"/>
      <c r="E198" s="523"/>
      <c r="F198" s="522"/>
      <c r="G198" s="522"/>
      <c r="H198" s="522"/>
      <c r="I198" s="522"/>
      <c r="J198" s="522"/>
      <c r="K198" s="522"/>
      <c r="L198" s="522"/>
      <c r="M198" s="522"/>
      <c r="N198" s="522"/>
      <c r="O198" s="522"/>
      <c r="P198" s="522"/>
      <c r="Q198" s="522"/>
      <c r="R198" s="522"/>
      <c r="S198" s="522"/>
      <c r="T198" s="522"/>
    </row>
    <row r="199" spans="1:20" ht="25.5" customHeight="1" thickBot="1" x14ac:dyDescent="0.35">
      <c r="A199" s="499"/>
      <c r="B199" s="521" t="s">
        <v>85</v>
      </c>
      <c r="C199" s="521"/>
      <c r="D199" s="154">
        <v>29.463999999999999</v>
      </c>
      <c r="E199" s="82" t="s">
        <v>81</v>
      </c>
      <c r="F199" s="279">
        <v>29.25</v>
      </c>
      <c r="G199" s="279">
        <v>29.25</v>
      </c>
      <c r="H199" s="279">
        <v>29.25</v>
      </c>
      <c r="I199" s="279">
        <v>29.25</v>
      </c>
      <c r="J199" s="279">
        <v>29.25</v>
      </c>
      <c r="K199" s="279">
        <v>29.25</v>
      </c>
      <c r="L199" s="279">
        <v>29.25</v>
      </c>
      <c r="M199" s="279">
        <v>29.25</v>
      </c>
      <c r="N199" s="279">
        <v>29.25</v>
      </c>
      <c r="O199" s="279">
        <v>29.25</v>
      </c>
      <c r="P199" s="279">
        <v>29.25</v>
      </c>
      <c r="Q199" s="279">
        <v>29.25</v>
      </c>
      <c r="R199" s="279">
        <v>29.25</v>
      </c>
      <c r="S199" s="154">
        <f>29.25+0.214</f>
        <v>29.463999999999999</v>
      </c>
      <c r="T199" s="154">
        <f>29.25+0.214</f>
        <v>29.463999999999999</v>
      </c>
    </row>
    <row r="200" spans="1:20" ht="15" thickBot="1" x14ac:dyDescent="0.35">
      <c r="A200" s="499"/>
      <c r="B200" s="521"/>
      <c r="C200" s="521"/>
      <c r="D200" s="279">
        <v>23.1</v>
      </c>
      <c r="E200" s="82" t="s">
        <v>81</v>
      </c>
      <c r="F200" s="279">
        <v>23.1</v>
      </c>
      <c r="G200" s="279">
        <v>23.1</v>
      </c>
      <c r="H200" s="279">
        <v>23.1</v>
      </c>
      <c r="I200" s="279">
        <v>23.1</v>
      </c>
      <c r="J200" s="279">
        <v>23.1</v>
      </c>
      <c r="K200" s="279">
        <v>23.1</v>
      </c>
      <c r="L200" s="279">
        <v>23.1</v>
      </c>
      <c r="M200" s="279">
        <v>23.1</v>
      </c>
      <c r="N200" s="279">
        <v>23.1</v>
      </c>
      <c r="O200" s="279">
        <v>23.1</v>
      </c>
      <c r="P200" s="279">
        <v>23.1</v>
      </c>
      <c r="Q200" s="279">
        <v>23.1</v>
      </c>
      <c r="R200" s="279">
        <v>23.1</v>
      </c>
      <c r="S200" s="279">
        <v>23.1</v>
      </c>
      <c r="T200" s="279">
        <v>23.1</v>
      </c>
    </row>
    <row r="201" spans="1:20" ht="18.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7"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75" customHeight="1"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25.5" customHeight="1" thickBot="1" x14ac:dyDescent="0.35">
      <c r="A204" s="499"/>
      <c r="B204" s="495" t="s">
        <v>87</v>
      </c>
      <c r="C204" s="495"/>
      <c r="D204" s="262">
        <v>22.332000000000001</v>
      </c>
      <c r="E204" s="268" t="s">
        <v>88</v>
      </c>
      <c r="F204" s="262">
        <v>0</v>
      </c>
      <c r="G204" s="262">
        <v>0</v>
      </c>
      <c r="H204" s="262">
        <v>0</v>
      </c>
      <c r="I204" s="262">
        <v>0</v>
      </c>
      <c r="J204" s="262">
        <v>0</v>
      </c>
      <c r="K204" s="262">
        <v>0</v>
      </c>
      <c r="L204" s="262">
        <v>0</v>
      </c>
      <c r="M204" s="262">
        <v>0</v>
      </c>
      <c r="N204" s="262">
        <v>0</v>
      </c>
      <c r="O204" s="262">
        <v>0</v>
      </c>
      <c r="P204" s="262">
        <v>0</v>
      </c>
      <c r="Q204" s="262">
        <v>0</v>
      </c>
      <c r="R204" s="262">
        <v>0</v>
      </c>
      <c r="S204" s="262">
        <v>22.332000000000001</v>
      </c>
      <c r="T204" s="262">
        <v>22.332000000000001</v>
      </c>
    </row>
    <row r="205" spans="1:20" ht="20.25" customHeight="1" thickBot="1" x14ac:dyDescent="0.35">
      <c r="A205" s="499"/>
      <c r="B205" s="495"/>
      <c r="C205" s="495"/>
      <c r="D205" s="285">
        <v>23.1</v>
      </c>
      <c r="E205" s="268" t="s">
        <v>81</v>
      </c>
      <c r="F205" s="285">
        <v>23.1</v>
      </c>
      <c r="G205" s="285">
        <v>23.1</v>
      </c>
      <c r="H205" s="285">
        <v>23.1</v>
      </c>
      <c r="I205" s="285">
        <v>23.1</v>
      </c>
      <c r="J205" s="285">
        <v>23.1</v>
      </c>
      <c r="K205" s="285">
        <v>23.1</v>
      </c>
      <c r="L205" s="285">
        <v>23.1</v>
      </c>
      <c r="M205" s="285">
        <v>23.1</v>
      </c>
      <c r="N205" s="285">
        <v>23.1</v>
      </c>
      <c r="O205" s="285">
        <v>23.1</v>
      </c>
      <c r="P205" s="285">
        <v>23.1</v>
      </c>
      <c r="Q205" s="285">
        <v>23.1</v>
      </c>
      <c r="R205" s="285">
        <v>23.1</v>
      </c>
      <c r="S205" s="285">
        <v>23.1</v>
      </c>
      <c r="T205" s="285">
        <v>23.1</v>
      </c>
    </row>
    <row r="206" spans="1:20" ht="33" customHeight="1" thickBot="1" x14ac:dyDescent="0.35">
      <c r="A206" s="499"/>
      <c r="B206" s="495" t="s">
        <v>158</v>
      </c>
      <c r="C206" s="495"/>
      <c r="D206" s="233">
        <v>0</v>
      </c>
      <c r="E206" s="268" t="s">
        <v>88</v>
      </c>
      <c r="F206" s="233">
        <v>0</v>
      </c>
      <c r="G206" s="233">
        <v>0</v>
      </c>
      <c r="H206" s="233">
        <v>0</v>
      </c>
      <c r="I206" s="233">
        <v>0</v>
      </c>
      <c r="J206" s="233">
        <v>0</v>
      </c>
      <c r="K206" s="233">
        <v>0</v>
      </c>
      <c r="L206" s="233">
        <v>0</v>
      </c>
      <c r="M206" s="233">
        <v>0</v>
      </c>
      <c r="N206" s="233">
        <v>0</v>
      </c>
      <c r="O206" s="233">
        <v>0</v>
      </c>
      <c r="P206" s="233">
        <v>0</v>
      </c>
      <c r="Q206" s="233">
        <v>0</v>
      </c>
      <c r="R206" s="233">
        <v>0</v>
      </c>
      <c r="S206" s="233">
        <v>0</v>
      </c>
      <c r="T206" s="233">
        <v>0</v>
      </c>
    </row>
    <row r="207" spans="1:20" ht="35.25" customHeight="1" thickBot="1" x14ac:dyDescent="0.35">
      <c r="A207" s="499"/>
      <c r="B207" s="495"/>
      <c r="C207" s="495"/>
      <c r="D207" s="262">
        <v>22.332000000000001</v>
      </c>
      <c r="E207" s="268" t="s">
        <v>88</v>
      </c>
      <c r="F207" s="262">
        <v>0</v>
      </c>
      <c r="G207" s="262">
        <v>0</v>
      </c>
      <c r="H207" s="262">
        <v>0</v>
      </c>
      <c r="I207" s="262">
        <v>0</v>
      </c>
      <c r="J207" s="262">
        <v>0</v>
      </c>
      <c r="K207" s="262">
        <v>0</v>
      </c>
      <c r="L207" s="262">
        <v>0</v>
      </c>
      <c r="M207" s="262">
        <v>0</v>
      </c>
      <c r="N207" s="262">
        <v>0</v>
      </c>
      <c r="O207" s="262">
        <v>0</v>
      </c>
      <c r="P207" s="262">
        <v>0</v>
      </c>
      <c r="Q207" s="262">
        <v>0</v>
      </c>
      <c r="R207" s="262">
        <v>0</v>
      </c>
      <c r="S207" s="262">
        <v>22.332000000000001</v>
      </c>
      <c r="T207" s="262">
        <v>22.332000000000001</v>
      </c>
    </row>
    <row r="208" spans="1:20" ht="33.75" customHeight="1" thickBot="1" x14ac:dyDescent="0.35">
      <c r="A208" s="499"/>
      <c r="B208" s="495" t="s">
        <v>89</v>
      </c>
      <c r="C208" s="495"/>
      <c r="D208" s="498">
        <v>0.1</v>
      </c>
      <c r="E208" s="268" t="s">
        <v>83</v>
      </c>
      <c r="F208" s="523">
        <v>0</v>
      </c>
      <c r="G208" s="523">
        <v>0</v>
      </c>
      <c r="H208" s="523">
        <v>0</v>
      </c>
      <c r="I208" s="523">
        <v>0</v>
      </c>
      <c r="J208" s="523">
        <v>0</v>
      </c>
      <c r="K208" s="523">
        <v>0</v>
      </c>
      <c r="L208" s="523">
        <v>0</v>
      </c>
      <c r="M208" s="523">
        <v>0</v>
      </c>
      <c r="N208" s="523">
        <v>0</v>
      </c>
      <c r="O208" s="523">
        <v>0</v>
      </c>
      <c r="P208" s="523">
        <v>0</v>
      </c>
      <c r="Q208" s="523">
        <v>0</v>
      </c>
      <c r="R208" s="523">
        <v>0</v>
      </c>
      <c r="S208" s="523">
        <v>0.1</v>
      </c>
      <c r="T208" s="523">
        <v>0.1</v>
      </c>
    </row>
    <row r="209" spans="1:20" ht="27" customHeight="1" thickBot="1" x14ac:dyDescent="0.35">
      <c r="A209" s="499"/>
      <c r="B209" s="495"/>
      <c r="C209" s="495"/>
      <c r="D209" s="498"/>
      <c r="E209" s="268" t="s">
        <v>84</v>
      </c>
      <c r="F209" s="523"/>
      <c r="G209" s="523"/>
      <c r="H209" s="523"/>
      <c r="I209" s="523"/>
      <c r="J209" s="523"/>
      <c r="K209" s="523"/>
      <c r="L209" s="523"/>
      <c r="M209" s="523"/>
      <c r="N209" s="523"/>
      <c r="O209" s="523"/>
      <c r="P209" s="523"/>
      <c r="Q209" s="523"/>
      <c r="R209" s="523"/>
      <c r="S209" s="523"/>
      <c r="T209" s="523"/>
    </row>
    <row r="210" spans="1:20" ht="14.25" customHeight="1" x14ac:dyDescent="0.3">
      <c r="A210" s="247"/>
      <c r="B210" s="167"/>
      <c r="C210" s="167"/>
      <c r="D210" s="289"/>
      <c r="E210" s="272"/>
      <c r="F210" s="273"/>
      <c r="G210" s="273"/>
      <c r="H210" s="273"/>
      <c r="I210" s="273"/>
      <c r="J210" s="175"/>
      <c r="K210" s="175"/>
      <c r="L210" s="175"/>
      <c r="M210" s="175"/>
      <c r="N210" s="175"/>
      <c r="O210" s="175"/>
      <c r="P210" s="175"/>
      <c r="Q210" s="175"/>
      <c r="R210" s="175"/>
      <c r="S210" s="175"/>
      <c r="T210" s="176"/>
    </row>
    <row r="211" spans="1:20" ht="15.6" x14ac:dyDescent="0.3">
      <c r="A211" s="256" t="s">
        <v>90</v>
      </c>
      <c r="B211" s="100"/>
      <c r="C211" s="100"/>
      <c r="D211" s="290"/>
      <c r="E211" s="291"/>
      <c r="F211" s="292"/>
      <c r="G211" s="292"/>
      <c r="H211" s="292"/>
      <c r="I211" s="292"/>
      <c r="J211" s="292"/>
      <c r="K211" s="292"/>
      <c r="L211" s="292"/>
      <c r="M211" s="292"/>
      <c r="N211" s="292"/>
      <c r="O211" s="292"/>
      <c r="P211" s="292"/>
      <c r="Q211" s="292"/>
      <c r="R211" s="292"/>
      <c r="S211" s="292"/>
      <c r="T211" s="75"/>
    </row>
    <row r="212" spans="1:20" ht="16.5" customHeight="1"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75" customHeight="1"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75" customHeight="1"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75" customHeight="1" thickBot="1" x14ac:dyDescent="0.35">
      <c r="A217" s="499"/>
      <c r="B217" s="495" t="s">
        <v>94</v>
      </c>
      <c r="C217" s="495"/>
      <c r="D217" s="264">
        <v>2994</v>
      </c>
      <c r="E217" s="82" t="s">
        <v>95</v>
      </c>
      <c r="F217" s="63">
        <v>2790</v>
      </c>
      <c r="G217" s="63">
        <v>2790</v>
      </c>
      <c r="H217" s="63">
        <v>2790</v>
      </c>
      <c r="I217" s="63">
        <v>2790</v>
      </c>
      <c r="J217" s="63">
        <v>2790</v>
      </c>
      <c r="K217" s="63">
        <v>2900</v>
      </c>
      <c r="L217" s="63">
        <v>2900</v>
      </c>
      <c r="M217" s="63">
        <v>2900</v>
      </c>
      <c r="N217" s="63">
        <v>2900</v>
      </c>
      <c r="O217" s="63">
        <v>2900</v>
      </c>
      <c r="P217" s="63">
        <v>2994</v>
      </c>
      <c r="Q217" s="63">
        <v>2994</v>
      </c>
      <c r="R217" s="63">
        <v>2994</v>
      </c>
      <c r="S217" s="63">
        <v>2994</v>
      </c>
      <c r="T217" s="286">
        <v>2994</v>
      </c>
    </row>
    <row r="218" spans="1:20" ht="27" customHeight="1" thickBot="1" x14ac:dyDescent="0.35">
      <c r="A218" s="499"/>
      <c r="B218" s="495"/>
      <c r="C218" s="495"/>
      <c r="D218" s="282">
        <v>29.463999999999999</v>
      </c>
      <c r="E218" s="82" t="s">
        <v>81</v>
      </c>
      <c r="F218" s="279">
        <v>29.25</v>
      </c>
      <c r="G218" s="279">
        <v>29.25</v>
      </c>
      <c r="H218" s="279">
        <v>29.25</v>
      </c>
      <c r="I218" s="279">
        <v>29.25</v>
      </c>
      <c r="J218" s="279">
        <v>29.25</v>
      </c>
      <c r="K218" s="279">
        <v>29.25</v>
      </c>
      <c r="L218" s="279">
        <v>29.25</v>
      </c>
      <c r="M218" s="279">
        <v>29.25</v>
      </c>
      <c r="N218" s="279">
        <v>29.25</v>
      </c>
      <c r="O218" s="279">
        <v>29.25</v>
      </c>
      <c r="P218" s="279">
        <v>29.25</v>
      </c>
      <c r="Q218" s="279">
        <v>29.25</v>
      </c>
      <c r="R218" s="279">
        <v>29.25</v>
      </c>
      <c r="S218" s="154">
        <f>29.25+0.214</f>
        <v>29.463999999999999</v>
      </c>
      <c r="T218" s="154">
        <f>29.25+0.214</f>
        <v>29.463999999999999</v>
      </c>
    </row>
    <row r="219" spans="1:20" ht="15.75" customHeight="1" thickBot="1" x14ac:dyDescent="0.35">
      <c r="A219" s="499"/>
      <c r="B219" s="495" t="s">
        <v>96</v>
      </c>
      <c r="C219" s="495"/>
      <c r="D219" s="282">
        <v>29.463999999999999</v>
      </c>
      <c r="E219" s="82" t="s">
        <v>81</v>
      </c>
      <c r="F219" s="279">
        <v>29.25</v>
      </c>
      <c r="G219" s="279">
        <v>29.25</v>
      </c>
      <c r="H219" s="279">
        <v>29.25</v>
      </c>
      <c r="I219" s="279">
        <v>29.25</v>
      </c>
      <c r="J219" s="279">
        <v>29.25</v>
      </c>
      <c r="K219" s="279">
        <v>29.25</v>
      </c>
      <c r="L219" s="279">
        <v>29.25</v>
      </c>
      <c r="M219" s="279">
        <v>29.25</v>
      </c>
      <c r="N219" s="279">
        <v>29.25</v>
      </c>
      <c r="O219" s="279">
        <v>29.25</v>
      </c>
      <c r="P219" s="279">
        <v>29.25</v>
      </c>
      <c r="Q219" s="279">
        <v>29.25</v>
      </c>
      <c r="R219" s="279">
        <v>29.25</v>
      </c>
      <c r="S219" s="154">
        <f>29.25+0.214</f>
        <v>29.463999999999999</v>
      </c>
      <c r="T219" s="154">
        <f>29.25+0.214</f>
        <v>29.463999999999999</v>
      </c>
    </row>
    <row r="220" spans="1:20" ht="15" thickBot="1" x14ac:dyDescent="0.35">
      <c r="A220" s="499"/>
      <c r="B220" s="495"/>
      <c r="C220" s="495"/>
      <c r="D220" s="259">
        <v>9004</v>
      </c>
      <c r="E220" s="82" t="s">
        <v>97</v>
      </c>
      <c r="F220" s="287">
        <v>6200</v>
      </c>
      <c r="G220" s="287">
        <v>6500</v>
      </c>
      <c r="H220" s="287">
        <v>6800</v>
      </c>
      <c r="I220" s="287">
        <v>6900</v>
      </c>
      <c r="J220" s="287">
        <v>6900</v>
      </c>
      <c r="K220" s="240">
        <v>7150</v>
      </c>
      <c r="L220" s="240">
        <v>7300</v>
      </c>
      <c r="M220" s="240">
        <v>7500</v>
      </c>
      <c r="N220" s="240">
        <v>7800</v>
      </c>
      <c r="O220" s="240">
        <v>7800</v>
      </c>
      <c r="P220" s="288">
        <v>8000</v>
      </c>
      <c r="Q220" s="288">
        <v>8500</v>
      </c>
      <c r="R220" s="288">
        <v>8700</v>
      </c>
      <c r="S220" s="288">
        <v>9004</v>
      </c>
      <c r="T220" s="288">
        <v>9004</v>
      </c>
    </row>
    <row r="221" spans="1:20" ht="15.75" customHeight="1" thickBot="1" x14ac:dyDescent="0.35">
      <c r="A221" s="499"/>
      <c r="B221" s="495" t="s">
        <v>98</v>
      </c>
      <c r="C221" s="495"/>
      <c r="D221" s="282">
        <v>29.463999999999999</v>
      </c>
      <c r="E221" s="82" t="s">
        <v>81</v>
      </c>
      <c r="F221" s="279">
        <v>29.25</v>
      </c>
      <c r="G221" s="279">
        <v>29.25</v>
      </c>
      <c r="H221" s="279">
        <v>29.25</v>
      </c>
      <c r="I221" s="279">
        <v>29.25</v>
      </c>
      <c r="J221" s="279">
        <v>29.25</v>
      </c>
      <c r="K221" s="279">
        <v>29.25</v>
      </c>
      <c r="L221" s="279">
        <v>29.25</v>
      </c>
      <c r="M221" s="279">
        <v>29.25</v>
      </c>
      <c r="N221" s="279">
        <v>29.25</v>
      </c>
      <c r="O221" s="279">
        <v>29.25</v>
      </c>
      <c r="P221" s="279">
        <v>29.25</v>
      </c>
      <c r="Q221" s="279">
        <v>29.25</v>
      </c>
      <c r="R221" s="279">
        <v>29.25</v>
      </c>
      <c r="S221" s="154">
        <v>29.463999999999999</v>
      </c>
      <c r="T221" s="154">
        <v>29.463999999999999</v>
      </c>
    </row>
    <row r="222" spans="1:20" ht="15" thickBot="1" x14ac:dyDescent="0.35">
      <c r="A222" s="499"/>
      <c r="B222" s="495"/>
      <c r="C222" s="495"/>
      <c r="D222" s="259">
        <v>9004</v>
      </c>
      <c r="E222" s="82" t="s">
        <v>97</v>
      </c>
      <c r="F222" s="287">
        <v>6200</v>
      </c>
      <c r="G222" s="287">
        <v>6500</v>
      </c>
      <c r="H222" s="287">
        <v>6800</v>
      </c>
      <c r="I222" s="287">
        <v>6900</v>
      </c>
      <c r="J222" s="287">
        <v>6900</v>
      </c>
      <c r="K222" s="240">
        <v>7150</v>
      </c>
      <c r="L222" s="240">
        <v>7300</v>
      </c>
      <c r="M222" s="240">
        <v>7500</v>
      </c>
      <c r="N222" s="240">
        <v>7800</v>
      </c>
      <c r="O222" s="240">
        <v>7800</v>
      </c>
      <c r="P222" s="288">
        <v>8000</v>
      </c>
      <c r="Q222" s="288">
        <v>8500</v>
      </c>
      <c r="R222" s="288">
        <v>8700</v>
      </c>
      <c r="S222" s="288">
        <v>9004</v>
      </c>
      <c r="T222" s="288">
        <v>9004</v>
      </c>
    </row>
    <row r="223" spans="1:20" ht="15.75" customHeight="1" thickBot="1" x14ac:dyDescent="0.35">
      <c r="A223" s="499"/>
      <c r="B223" s="495" t="s">
        <v>99</v>
      </c>
      <c r="C223" s="495"/>
      <c r="D223" s="264">
        <v>965</v>
      </c>
      <c r="E223" s="82" t="s">
        <v>95</v>
      </c>
      <c r="F223" s="262">
        <v>0</v>
      </c>
      <c r="G223" s="262">
        <v>0</v>
      </c>
      <c r="H223" s="262">
        <v>0</v>
      </c>
      <c r="I223" s="262">
        <v>0</v>
      </c>
      <c r="J223" s="262">
        <v>0</v>
      </c>
      <c r="K223" s="262">
        <v>0</v>
      </c>
      <c r="L223" s="262">
        <v>0</v>
      </c>
      <c r="M223" s="262">
        <v>0</v>
      </c>
      <c r="N223" s="262">
        <v>0</v>
      </c>
      <c r="O223" s="262">
        <v>0</v>
      </c>
      <c r="P223" s="262">
        <v>0</v>
      </c>
      <c r="Q223" s="262">
        <v>0</v>
      </c>
      <c r="R223" s="262">
        <v>0</v>
      </c>
      <c r="S223" s="138">
        <v>965</v>
      </c>
      <c r="T223" s="138">
        <v>965</v>
      </c>
    </row>
    <row r="224" spans="1:20" ht="15" thickBot="1" x14ac:dyDescent="0.35">
      <c r="A224" s="499"/>
      <c r="B224" s="495"/>
      <c r="C224" s="495"/>
      <c r="D224" s="293">
        <v>22.332000000000001</v>
      </c>
      <c r="E224" s="268" t="s">
        <v>88</v>
      </c>
      <c r="F224" s="262">
        <v>0</v>
      </c>
      <c r="G224" s="262">
        <v>0</v>
      </c>
      <c r="H224" s="262">
        <v>0</v>
      </c>
      <c r="I224" s="262">
        <v>0</v>
      </c>
      <c r="J224" s="262">
        <v>0</v>
      </c>
      <c r="K224" s="262">
        <v>0</v>
      </c>
      <c r="L224" s="262">
        <v>0</v>
      </c>
      <c r="M224" s="262">
        <v>0</v>
      </c>
      <c r="N224" s="262">
        <v>0</v>
      </c>
      <c r="O224" s="262">
        <v>0</v>
      </c>
      <c r="P224" s="262">
        <v>0</v>
      </c>
      <c r="Q224" s="262">
        <v>0</v>
      </c>
      <c r="R224" s="262">
        <v>0</v>
      </c>
      <c r="S224" s="262">
        <v>22.332000000000001</v>
      </c>
      <c r="T224" s="262">
        <v>22.332000000000001</v>
      </c>
    </row>
    <row r="225" spans="1:22" ht="15" thickBot="1" x14ac:dyDescent="0.35">
      <c r="A225" s="499"/>
      <c r="B225" s="534" t="s">
        <v>100</v>
      </c>
      <c r="C225" s="411"/>
      <c r="D225" s="260">
        <v>6888</v>
      </c>
      <c r="E225" s="82" t="s">
        <v>38</v>
      </c>
      <c r="F225" s="262">
        <v>0</v>
      </c>
      <c r="G225" s="262">
        <v>0</v>
      </c>
      <c r="H225" s="262">
        <v>0</v>
      </c>
      <c r="I225" s="262">
        <v>0</v>
      </c>
      <c r="J225" s="262">
        <v>0</v>
      </c>
      <c r="K225" s="262">
        <v>0</v>
      </c>
      <c r="L225" s="262">
        <v>0</v>
      </c>
      <c r="M225" s="262">
        <v>0</v>
      </c>
      <c r="N225" s="262">
        <v>0</v>
      </c>
      <c r="O225" s="262">
        <v>0</v>
      </c>
      <c r="P225" s="242">
        <v>1500</v>
      </c>
      <c r="Q225" s="242">
        <v>3000</v>
      </c>
      <c r="R225" s="242">
        <v>5000</v>
      </c>
      <c r="S225" s="242">
        <v>6888</v>
      </c>
      <c r="T225" s="242">
        <v>6888</v>
      </c>
    </row>
    <row r="226" spans="1:22" ht="24" customHeight="1" thickBot="1" x14ac:dyDescent="0.35">
      <c r="A226" s="499"/>
      <c r="B226" s="535"/>
      <c r="C226" s="536"/>
      <c r="D226" s="294">
        <v>10004</v>
      </c>
      <c r="E226" s="82" t="s">
        <v>38</v>
      </c>
      <c r="F226" s="245">
        <v>10119</v>
      </c>
      <c r="G226" s="245">
        <v>10119</v>
      </c>
      <c r="H226" s="245">
        <v>10119</v>
      </c>
      <c r="I226" s="245">
        <v>10119</v>
      </c>
      <c r="J226" s="245">
        <v>10119</v>
      </c>
      <c r="K226" s="63">
        <v>10061</v>
      </c>
      <c r="L226" s="63">
        <v>10061</v>
      </c>
      <c r="M226" s="63">
        <v>10061</v>
      </c>
      <c r="N226" s="63">
        <v>10061</v>
      </c>
      <c r="O226" s="63">
        <v>10061</v>
      </c>
      <c r="P226" s="242">
        <v>10004</v>
      </c>
      <c r="Q226" s="242">
        <v>10004</v>
      </c>
      <c r="R226" s="242">
        <v>10004</v>
      </c>
      <c r="S226" s="242">
        <v>10004</v>
      </c>
      <c r="T226" s="242">
        <v>10004</v>
      </c>
    </row>
    <row r="227" spans="1:22" ht="27.75"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35.25"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5.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36"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7"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4.75"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6"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26.25" customHeight="1"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9.5" customHeight="1"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27" customHeight="1"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8:M8"/>
    <mergeCell ref="A2:M2"/>
    <mergeCell ref="A4:E4"/>
    <mergeCell ref="E197:E198"/>
    <mergeCell ref="B70:C70"/>
    <mergeCell ref="B80:C80"/>
    <mergeCell ref="B90:C9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O208:O209"/>
    <mergeCell ref="P208:P209"/>
    <mergeCell ref="Q208:Q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B203:T203"/>
    <mergeCell ref="A204:A209"/>
    <mergeCell ref="B204:C205"/>
    <mergeCell ref="B206:C207"/>
    <mergeCell ref="B208:C209"/>
    <mergeCell ref="D208:D209"/>
    <mergeCell ref="F208:F209"/>
    <mergeCell ref="G208:G209"/>
    <mergeCell ref="H208:H209"/>
    <mergeCell ref="O201:O202"/>
    <mergeCell ref="P201:P202"/>
    <mergeCell ref="Q201:Q202"/>
    <mergeCell ref="R201:R202"/>
    <mergeCell ref="S201:S202"/>
    <mergeCell ref="T201:T202"/>
    <mergeCell ref="I201:I202"/>
    <mergeCell ref="J201:J202"/>
    <mergeCell ref="K201:K202"/>
    <mergeCell ref="L201:L202"/>
    <mergeCell ref="M201:M202"/>
    <mergeCell ref="N201:N202"/>
    <mergeCell ref="K208:K209"/>
    <mergeCell ref="L208:L209"/>
    <mergeCell ref="M208:M209"/>
    <mergeCell ref="N208:N209"/>
    <mergeCell ref="J208:J209"/>
    <mergeCell ref="R208:R209"/>
    <mergeCell ref="S208:S209"/>
    <mergeCell ref="T208:T209"/>
    <mergeCell ref="I208:I209"/>
    <mergeCell ref="R197:R198"/>
    <mergeCell ref="S197:S198"/>
    <mergeCell ref="T197:T198"/>
    <mergeCell ref="B199:C200"/>
    <mergeCell ref="B201:C202"/>
    <mergeCell ref="D201:D202"/>
    <mergeCell ref="E201:E202"/>
    <mergeCell ref="F201:F202"/>
    <mergeCell ref="G201:G202"/>
    <mergeCell ref="H201:H202"/>
    <mergeCell ref="L197:L198"/>
    <mergeCell ref="M197:M198"/>
    <mergeCell ref="N197:N198"/>
    <mergeCell ref="O197:O198"/>
    <mergeCell ref="P197:P198"/>
    <mergeCell ref="Q197:Q198"/>
    <mergeCell ref="S195:S196"/>
    <mergeCell ref="T195:T196"/>
    <mergeCell ref="C197:C198"/>
    <mergeCell ref="D197:D198"/>
    <mergeCell ref="F197:F198"/>
    <mergeCell ref="G197:G198"/>
    <mergeCell ref="H197:H198"/>
    <mergeCell ref="I197:I198"/>
    <mergeCell ref="J197:J198"/>
    <mergeCell ref="K197:K198"/>
    <mergeCell ref="M195:M196"/>
    <mergeCell ref="N195:N196"/>
    <mergeCell ref="O195:O196"/>
    <mergeCell ref="P195:P196"/>
    <mergeCell ref="Q195:Q196"/>
    <mergeCell ref="R195:R196"/>
    <mergeCell ref="T193:T194"/>
    <mergeCell ref="C195:C196"/>
    <mergeCell ref="D195:D196"/>
    <mergeCell ref="F195:F196"/>
    <mergeCell ref="G195:G196"/>
    <mergeCell ref="H195:H196"/>
    <mergeCell ref="I195:I196"/>
    <mergeCell ref="J195:J196"/>
    <mergeCell ref="K195:K196"/>
    <mergeCell ref="L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E193:E194"/>
    <mergeCell ref="E195:E196"/>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G193:G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P181:P182"/>
    <mergeCell ref="Q181:Q182"/>
    <mergeCell ref="R181:R182"/>
    <mergeCell ref="S181:S182"/>
    <mergeCell ref="H181:H182"/>
    <mergeCell ref="I181:I182"/>
    <mergeCell ref="J181:J182"/>
    <mergeCell ref="K181:K182"/>
    <mergeCell ref="L181:L182"/>
    <mergeCell ref="M181:M182"/>
    <mergeCell ref="H187:H188"/>
    <mergeCell ref="I187:I188"/>
    <mergeCell ref="J187:J188"/>
    <mergeCell ref="K187:K188"/>
    <mergeCell ref="L187:L188"/>
    <mergeCell ref="A187:A202"/>
    <mergeCell ref="B187:C188"/>
    <mergeCell ref="D187:D188"/>
    <mergeCell ref="E187:E188"/>
    <mergeCell ref="F187:F188"/>
    <mergeCell ref="Q183:Q184"/>
    <mergeCell ref="R183:R184"/>
    <mergeCell ref="S183:S184"/>
    <mergeCell ref="H191:H192"/>
    <mergeCell ref="I191:I192"/>
    <mergeCell ref="M187:M188"/>
    <mergeCell ref="N187:N188"/>
    <mergeCell ref="O187:O188"/>
    <mergeCell ref="P187:P188"/>
    <mergeCell ref="Q187:Q188"/>
    <mergeCell ref="R187:R188"/>
    <mergeCell ref="G187:G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3:J3"/>
    <mergeCell ref="A10:A11"/>
    <mergeCell ref="D213:D214"/>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N16:N17"/>
  </mergeCells>
  <pageMargins left="0.39370078740157483" right="3.937007874015748E-2" top="0.15748031496062992" bottom="0.1574803149606299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242"/>
  <sheetViews>
    <sheetView zoomScaleNormal="100" workbookViewId="0"/>
  </sheetViews>
  <sheetFormatPr defaultRowHeight="14.4" x14ac:dyDescent="0.3"/>
  <cols>
    <col min="1" max="1" width="4" customWidth="1"/>
    <col min="2" max="2" width="14" customWidth="1"/>
    <col min="3" max="3" width="6.109375" customWidth="1"/>
    <col min="4" max="4" width="5.6640625" customWidth="1"/>
    <col min="5" max="5" width="5.44140625" customWidth="1"/>
    <col min="6" max="6" width="6.33203125" customWidth="1"/>
    <col min="7" max="7" width="4.88671875" customWidth="1"/>
    <col min="8" max="8" width="7.44140625" customWidth="1"/>
    <col min="9" max="9" width="7.109375" customWidth="1"/>
    <col min="10" max="10" width="6.88671875" customWidth="1"/>
    <col min="11" max="11" width="6.33203125" customWidth="1"/>
    <col min="12" max="12" width="6.88671875" customWidth="1"/>
    <col min="13" max="13" width="6.44140625" customWidth="1"/>
    <col min="14" max="15" width="6.109375" customWidth="1"/>
    <col min="16" max="16" width="6.88671875" customWidth="1"/>
    <col min="17" max="17" width="6.5546875" customWidth="1"/>
    <col min="18" max="18" width="6.6640625" customWidth="1"/>
    <col min="19" max="20" width="6.55468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K3" s="366"/>
      <c r="L3" s="366"/>
      <c r="M3" s="366"/>
      <c r="T3" s="5"/>
    </row>
    <row r="4" spans="1:20" ht="15.6" x14ac:dyDescent="0.3">
      <c r="A4" s="453" t="s">
        <v>126</v>
      </c>
      <c r="B4" s="453"/>
      <c r="C4" s="453"/>
      <c r="D4" s="366"/>
      <c r="E4" s="366"/>
      <c r="F4" s="366"/>
      <c r="G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169</v>
      </c>
      <c r="B8" s="454"/>
      <c r="C8" s="454"/>
      <c r="D8" s="454"/>
      <c r="E8" s="454"/>
      <c r="F8" s="454"/>
      <c r="G8" s="454"/>
      <c r="H8" s="454"/>
      <c r="I8" s="454"/>
      <c r="J8" s="366"/>
      <c r="K8" s="366"/>
      <c r="L8" s="366"/>
      <c r="M8" s="366"/>
      <c r="N8" s="366"/>
      <c r="O8" s="366"/>
      <c r="P8" s="5"/>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51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510"/>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51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510"/>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51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9.75" customHeight="1" thickBot="1" x14ac:dyDescent="0.35">
      <c r="A19" s="499"/>
      <c r="B19" s="495"/>
      <c r="C19" s="510"/>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510"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510"/>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51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510"/>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51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3.75" customHeight="1" thickBot="1" x14ac:dyDescent="0.35">
      <c r="A25" s="499"/>
      <c r="B25" s="495"/>
      <c r="C25" s="510"/>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51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510"/>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51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510"/>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51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510"/>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51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510"/>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51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510"/>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51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42.75" customHeight="1" thickBot="1" x14ac:dyDescent="0.35">
      <c r="A37" s="499"/>
      <c r="B37" s="344"/>
      <c r="C37" s="510"/>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4"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24" customHeight="1" thickBot="1" x14ac:dyDescent="0.35">
      <c r="A63" s="499"/>
      <c r="B63" s="509"/>
      <c r="C63" s="509"/>
      <c r="D63" s="156">
        <f>D217</f>
        <v>1497</v>
      </c>
      <c r="E63" s="510"/>
      <c r="F63" s="156">
        <f>F217</f>
        <v>1450</v>
      </c>
      <c r="G63" s="156">
        <f t="shared" ref="G63:T63" si="0">G217</f>
        <v>1455</v>
      </c>
      <c r="H63" s="156">
        <f t="shared" si="0"/>
        <v>1460</v>
      </c>
      <c r="I63" s="156">
        <f t="shared" si="0"/>
        <v>1462</v>
      </c>
      <c r="J63" s="156">
        <f t="shared" si="0"/>
        <v>1462</v>
      </c>
      <c r="K63" s="156">
        <f t="shared" si="0"/>
        <v>1464</v>
      </c>
      <c r="L63" s="156">
        <f t="shared" si="0"/>
        <v>1468</v>
      </c>
      <c r="M63" s="156">
        <f t="shared" si="0"/>
        <v>1470</v>
      </c>
      <c r="N63" s="156">
        <f t="shared" si="0"/>
        <v>1472</v>
      </c>
      <c r="O63" s="156">
        <f t="shared" si="0"/>
        <v>1472</v>
      </c>
      <c r="P63" s="156">
        <f t="shared" si="0"/>
        <v>1474</v>
      </c>
      <c r="Q63" s="156">
        <f t="shared" si="0"/>
        <v>1480</v>
      </c>
      <c r="R63" s="156">
        <f t="shared" si="0"/>
        <v>1484</v>
      </c>
      <c r="S63" s="156">
        <f t="shared" si="0"/>
        <v>1497</v>
      </c>
      <c r="T63" s="156">
        <f t="shared" si="0"/>
        <v>1497</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28.5" customHeight="1"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9.7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26.25" customHeight="1"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9.25" customHeight="1" thickBot="1" x14ac:dyDescent="0.35">
      <c r="A74" s="499"/>
      <c r="B74" s="508" t="s">
        <v>43</v>
      </c>
      <c r="C74" s="508"/>
      <c r="D74" s="283">
        <v>100</v>
      </c>
      <c r="E74" s="82"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7" customHeight="1" thickBot="1" x14ac:dyDescent="0.35">
      <c r="A75" s="499"/>
      <c r="B75" s="508" t="s">
        <v>44</v>
      </c>
      <c r="C75" s="508"/>
      <c r="D75" s="283">
        <v>50</v>
      </c>
      <c r="E75" s="82" t="s">
        <v>20</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33" customHeight="1"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9"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33" customHeight="1" thickBot="1" x14ac:dyDescent="0.35">
      <c r="A90" s="499"/>
      <c r="B90" s="495" t="s">
        <v>52</v>
      </c>
      <c r="C90" s="497"/>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510"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510"/>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510"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510"/>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510"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510"/>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72"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5" thickBot="1" x14ac:dyDescent="0.35">
      <c r="A98" s="499"/>
      <c r="B98" s="495"/>
      <c r="C98" s="172"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27" customHeight="1" thickBot="1" x14ac:dyDescent="0.35">
      <c r="A99" s="499"/>
      <c r="B99" s="495"/>
      <c r="C99" s="172"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24.75" customHeight="1" thickBot="1" x14ac:dyDescent="0.35">
      <c r="A101" s="514"/>
      <c r="B101" s="515" t="s">
        <v>56</v>
      </c>
      <c r="C101" s="409"/>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30"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27"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24.75" customHeight="1"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8.75" customHeight="1"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32.25" customHeight="1"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25.5" customHeight="1"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34.5" customHeight="1"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9.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7" customHeight="1"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34.5" customHeight="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50.25"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384"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384"/>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384"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384"/>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384"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384"/>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384"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384"/>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384"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384"/>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384"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23.25" customHeight="1" thickBot="1" x14ac:dyDescent="0.35">
      <c r="A155" s="514"/>
      <c r="B155" s="495"/>
      <c r="C155" s="384"/>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8.25" customHeight="1"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6" customHeight="1"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31.5" customHeight="1"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27" customHeight="1"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22.5" customHeight="1"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15"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51.7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39.7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29.25" customHeight="1"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20.25"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15" thickBot="1" x14ac:dyDescent="0.35">
      <c r="A187" s="499"/>
      <c r="B187" s="521" t="s">
        <v>79</v>
      </c>
      <c r="C187" s="521"/>
      <c r="D187" s="346">
        <v>15.16</v>
      </c>
      <c r="E187" s="530" t="s">
        <v>20</v>
      </c>
      <c r="F187" s="346">
        <v>15.16</v>
      </c>
      <c r="G187" s="346">
        <v>15.16</v>
      </c>
      <c r="H187" s="346">
        <v>15.16</v>
      </c>
      <c r="I187" s="346">
        <v>15.16</v>
      </c>
      <c r="J187" s="346">
        <v>15.16</v>
      </c>
      <c r="K187" s="346">
        <v>15.16</v>
      </c>
      <c r="L187" s="346">
        <v>15.16</v>
      </c>
      <c r="M187" s="346">
        <v>15.16</v>
      </c>
      <c r="N187" s="346">
        <v>15.16</v>
      </c>
      <c r="O187" s="346">
        <v>15.16</v>
      </c>
      <c r="P187" s="346">
        <v>15.16</v>
      </c>
      <c r="Q187" s="346">
        <v>15.16</v>
      </c>
      <c r="R187" s="346">
        <v>15.16</v>
      </c>
      <c r="S187" s="346">
        <v>15.16</v>
      </c>
      <c r="T187" s="346">
        <v>15.16</v>
      </c>
    </row>
    <row r="188" spans="1:20" ht="51.75" customHeight="1" thickBot="1" x14ac:dyDescent="0.35">
      <c r="A188" s="499"/>
      <c r="B188" s="521"/>
      <c r="C188" s="521"/>
      <c r="D188" s="346"/>
      <c r="E188" s="530"/>
      <c r="F188" s="346"/>
      <c r="G188" s="346"/>
      <c r="H188" s="346"/>
      <c r="I188" s="346"/>
      <c r="J188" s="346"/>
      <c r="K188" s="346"/>
      <c r="L188" s="346"/>
      <c r="M188" s="346"/>
      <c r="N188" s="346"/>
      <c r="O188" s="346"/>
      <c r="P188" s="346"/>
      <c r="Q188" s="346"/>
      <c r="R188" s="346"/>
      <c r="S188" s="346"/>
      <c r="T188" s="346"/>
    </row>
    <row r="189" spans="1:20" ht="33.75" customHeight="1" thickBot="1" x14ac:dyDescent="0.35">
      <c r="A189" s="499"/>
      <c r="B189" s="508" t="s">
        <v>80</v>
      </c>
      <c r="C189" s="508"/>
      <c r="D189" s="234">
        <v>24.01</v>
      </c>
      <c r="E189" s="82" t="s">
        <v>81</v>
      </c>
      <c r="F189" s="234">
        <v>24.01</v>
      </c>
      <c r="G189" s="234">
        <v>24.01</v>
      </c>
      <c r="H189" s="234">
        <v>24.01</v>
      </c>
      <c r="I189" s="234">
        <v>24.01</v>
      </c>
      <c r="J189" s="234">
        <v>24.01</v>
      </c>
      <c r="K189" s="234">
        <v>24.01</v>
      </c>
      <c r="L189" s="234">
        <v>24.01</v>
      </c>
      <c r="M189" s="234">
        <v>24.01</v>
      </c>
      <c r="N189" s="234">
        <v>24.01</v>
      </c>
      <c r="O189" s="234">
        <v>24.01</v>
      </c>
      <c r="P189" s="234">
        <v>24.01</v>
      </c>
      <c r="Q189" s="234">
        <v>24.01</v>
      </c>
      <c r="R189" s="234">
        <v>24.01</v>
      </c>
      <c r="S189" s="234">
        <v>24.01</v>
      </c>
      <c r="T189" s="234">
        <v>25.681999999999999</v>
      </c>
    </row>
    <row r="190" spans="1:20" ht="34.5" customHeight="1" thickBot="1" x14ac:dyDescent="0.35">
      <c r="A190" s="499"/>
      <c r="B190" s="508"/>
      <c r="C190" s="508"/>
      <c r="D190" s="154">
        <v>25.681999999999999</v>
      </c>
      <c r="E190" s="82" t="s">
        <v>81</v>
      </c>
      <c r="F190" s="234">
        <v>24.01</v>
      </c>
      <c r="G190" s="234">
        <v>24.01</v>
      </c>
      <c r="H190" s="234">
        <v>24.01</v>
      </c>
      <c r="I190" s="234">
        <v>24.01</v>
      </c>
      <c r="J190" s="234">
        <v>24.01</v>
      </c>
      <c r="K190" s="234">
        <v>24.01</v>
      </c>
      <c r="L190" s="234">
        <v>24.01</v>
      </c>
      <c r="M190" s="234">
        <v>24.01</v>
      </c>
      <c r="N190" s="234">
        <v>24.01</v>
      </c>
      <c r="O190" s="234">
        <v>24.01</v>
      </c>
      <c r="P190" s="234">
        <v>24.01</v>
      </c>
      <c r="Q190" s="234">
        <v>24.01</v>
      </c>
      <c r="R190" s="234">
        <v>24.01</v>
      </c>
      <c r="S190" s="234">
        <v>25.681999999999999</v>
      </c>
      <c r="T190" s="234">
        <v>25.681999999999999</v>
      </c>
    </row>
    <row r="191" spans="1:20" ht="27" customHeight="1" thickBot="1" x14ac:dyDescent="0.35">
      <c r="A191" s="499"/>
      <c r="B191" s="508" t="s">
        <v>82</v>
      </c>
      <c r="C191" s="508"/>
      <c r="D191" s="354">
        <v>3.6</v>
      </c>
      <c r="E191" s="82" t="s">
        <v>83</v>
      </c>
      <c r="F191" s="354">
        <v>3.6</v>
      </c>
      <c r="G191" s="354">
        <v>3.6</v>
      </c>
      <c r="H191" s="354">
        <v>3.6</v>
      </c>
      <c r="I191" s="354">
        <v>3.6</v>
      </c>
      <c r="J191" s="354">
        <v>3.6</v>
      </c>
      <c r="K191" s="354">
        <v>3.6</v>
      </c>
      <c r="L191" s="354">
        <v>3.6</v>
      </c>
      <c r="M191" s="354">
        <v>3.6</v>
      </c>
      <c r="N191" s="354">
        <v>3.6</v>
      </c>
      <c r="O191" s="354">
        <v>3.6</v>
      </c>
      <c r="P191" s="354">
        <v>3.6</v>
      </c>
      <c r="Q191" s="354">
        <v>3.6</v>
      </c>
      <c r="R191" s="354">
        <v>3.6</v>
      </c>
      <c r="S191" s="354">
        <v>3.6</v>
      </c>
      <c r="T191" s="354">
        <v>3.6</v>
      </c>
    </row>
    <row r="192" spans="1:20" ht="39.7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45" t="s">
        <v>85</v>
      </c>
      <c r="C199" s="545"/>
      <c r="D199" s="296">
        <v>23.021999999999998</v>
      </c>
      <c r="E199" s="268" t="s">
        <v>81</v>
      </c>
      <c r="F199" s="297">
        <v>21.35</v>
      </c>
      <c r="G199" s="297">
        <v>21.35</v>
      </c>
      <c r="H199" s="297">
        <v>21.35</v>
      </c>
      <c r="I199" s="297">
        <v>21.35</v>
      </c>
      <c r="J199" s="297">
        <v>21.35</v>
      </c>
      <c r="K199" s="297">
        <v>21.35</v>
      </c>
      <c r="L199" s="297">
        <v>21.35</v>
      </c>
      <c r="M199" s="297">
        <v>21.35</v>
      </c>
      <c r="N199" s="297">
        <v>21.35</v>
      </c>
      <c r="O199" s="297">
        <v>21.35</v>
      </c>
      <c r="P199" s="297">
        <v>21.35</v>
      </c>
      <c r="Q199" s="297">
        <v>21.35</v>
      </c>
      <c r="R199" s="297">
        <v>21.35</v>
      </c>
      <c r="S199" s="298">
        <v>23.021999999999998</v>
      </c>
      <c r="T199" s="298">
        <v>23.021999999999998</v>
      </c>
    </row>
    <row r="200" spans="1:20" ht="27" customHeight="1" thickBot="1" x14ac:dyDescent="0.35">
      <c r="A200" s="499"/>
      <c r="B200" s="545"/>
      <c r="C200" s="545"/>
      <c r="D200" s="299">
        <v>115</v>
      </c>
      <c r="E200" s="268" t="s">
        <v>81</v>
      </c>
      <c r="F200" s="299">
        <v>115</v>
      </c>
      <c r="G200" s="299">
        <v>115</v>
      </c>
      <c r="H200" s="299">
        <v>115</v>
      </c>
      <c r="I200" s="299">
        <v>115</v>
      </c>
      <c r="J200" s="299">
        <v>115</v>
      </c>
      <c r="K200" s="299">
        <v>115</v>
      </c>
      <c r="L200" s="299">
        <v>115</v>
      </c>
      <c r="M200" s="299">
        <v>115</v>
      </c>
      <c r="N200" s="299">
        <v>115</v>
      </c>
      <c r="O200" s="299">
        <v>115</v>
      </c>
      <c r="P200" s="299">
        <v>115</v>
      </c>
      <c r="Q200" s="299">
        <v>115</v>
      </c>
      <c r="R200" s="299">
        <v>115</v>
      </c>
      <c r="S200" s="299">
        <v>115</v>
      </c>
      <c r="T200" s="299">
        <v>115</v>
      </c>
    </row>
    <row r="201" spans="1:20" ht="15.75" customHeight="1" thickBot="1" x14ac:dyDescent="0.35">
      <c r="A201" s="499"/>
      <c r="B201" s="495" t="s">
        <v>159</v>
      </c>
      <c r="C201" s="495"/>
      <c r="D201" s="539">
        <v>100</v>
      </c>
      <c r="E201" s="541" t="s">
        <v>20</v>
      </c>
      <c r="F201" s="539">
        <v>100</v>
      </c>
      <c r="G201" s="539">
        <v>100</v>
      </c>
      <c r="H201" s="539">
        <v>100</v>
      </c>
      <c r="I201" s="539">
        <v>100</v>
      </c>
      <c r="J201" s="539">
        <v>100</v>
      </c>
      <c r="K201" s="539">
        <v>100</v>
      </c>
      <c r="L201" s="539">
        <v>100</v>
      </c>
      <c r="M201" s="539">
        <v>100</v>
      </c>
      <c r="N201" s="539">
        <v>100</v>
      </c>
      <c r="O201" s="539">
        <v>100</v>
      </c>
      <c r="P201" s="539">
        <v>100</v>
      </c>
      <c r="Q201" s="539">
        <v>100</v>
      </c>
      <c r="R201" s="539">
        <v>100</v>
      </c>
      <c r="S201" s="539">
        <v>100</v>
      </c>
      <c r="T201" s="539">
        <v>100</v>
      </c>
    </row>
    <row r="202" spans="1:20" ht="29.25" customHeight="1" thickBot="1" x14ac:dyDescent="0.35">
      <c r="A202" s="499"/>
      <c r="B202" s="495"/>
      <c r="C202" s="495"/>
      <c r="D202" s="539"/>
      <c r="E202" s="541"/>
      <c r="F202" s="539"/>
      <c r="G202" s="539"/>
      <c r="H202" s="539"/>
      <c r="I202" s="539"/>
      <c r="J202" s="539"/>
      <c r="K202" s="539"/>
      <c r="L202" s="539"/>
      <c r="M202" s="539"/>
      <c r="N202" s="539"/>
      <c r="O202" s="539"/>
      <c r="P202" s="539"/>
      <c r="Q202" s="539"/>
      <c r="R202" s="539"/>
      <c r="S202" s="539"/>
      <c r="T202" s="539"/>
    </row>
    <row r="203" spans="1:20" ht="15" thickBot="1" x14ac:dyDescent="0.35">
      <c r="A203" s="80">
        <v>2.2000000000000002</v>
      </c>
      <c r="B203" s="540" t="s">
        <v>86</v>
      </c>
      <c r="C203" s="540"/>
      <c r="D203" s="540"/>
      <c r="E203" s="540"/>
      <c r="F203" s="540"/>
      <c r="G203" s="540"/>
      <c r="H203" s="540"/>
      <c r="I203" s="540"/>
      <c r="J203" s="540"/>
      <c r="K203" s="540"/>
      <c r="L203" s="540"/>
      <c r="M203" s="540"/>
      <c r="N203" s="540"/>
      <c r="O203" s="540"/>
      <c r="P203" s="540"/>
      <c r="Q203" s="540"/>
      <c r="R203" s="540"/>
      <c r="S203" s="540"/>
      <c r="T203" s="540"/>
    </row>
    <row r="204" spans="1:20" ht="24.75" customHeight="1" thickBot="1" x14ac:dyDescent="0.35">
      <c r="A204" s="499"/>
      <c r="B204" s="540" t="s">
        <v>87</v>
      </c>
      <c r="C204" s="540"/>
      <c r="D204" s="300">
        <v>21.167999999999999</v>
      </c>
      <c r="E204" s="268" t="s">
        <v>88</v>
      </c>
      <c r="F204" s="297">
        <v>16.939</v>
      </c>
      <c r="G204" s="297">
        <v>16.939</v>
      </c>
      <c r="H204" s="297">
        <v>16.939</v>
      </c>
      <c r="I204" s="297">
        <v>16.939</v>
      </c>
      <c r="J204" s="297">
        <v>16.939</v>
      </c>
      <c r="K204" s="297">
        <v>16.939</v>
      </c>
      <c r="L204" s="297">
        <v>16.939</v>
      </c>
      <c r="M204" s="297">
        <v>16.939</v>
      </c>
      <c r="N204" s="297">
        <v>16.939</v>
      </c>
      <c r="O204" s="297">
        <v>16.939</v>
      </c>
      <c r="P204" s="297">
        <v>16.939</v>
      </c>
      <c r="Q204" s="297">
        <v>16.939</v>
      </c>
      <c r="R204" s="297">
        <v>16.939</v>
      </c>
      <c r="S204" s="262">
        <v>21.167999999999999</v>
      </c>
      <c r="T204" s="262">
        <v>21.167999999999999</v>
      </c>
    </row>
    <row r="205" spans="1:20" ht="24" customHeight="1" thickBot="1" x14ac:dyDescent="0.35">
      <c r="A205" s="499"/>
      <c r="B205" s="540"/>
      <c r="C205" s="540"/>
      <c r="D205" s="299">
        <v>115</v>
      </c>
      <c r="E205" s="268" t="s">
        <v>81</v>
      </c>
      <c r="F205" s="299">
        <v>115</v>
      </c>
      <c r="G205" s="299">
        <v>115</v>
      </c>
      <c r="H205" s="299">
        <v>115</v>
      </c>
      <c r="I205" s="299">
        <v>115</v>
      </c>
      <c r="J205" s="299">
        <v>115</v>
      </c>
      <c r="K205" s="299">
        <v>115</v>
      </c>
      <c r="L205" s="299">
        <v>115</v>
      </c>
      <c r="M205" s="299">
        <v>115</v>
      </c>
      <c r="N205" s="299">
        <v>115</v>
      </c>
      <c r="O205" s="299">
        <v>115</v>
      </c>
      <c r="P205" s="299">
        <v>115</v>
      </c>
      <c r="Q205" s="299">
        <v>115</v>
      </c>
      <c r="R205" s="299">
        <v>115</v>
      </c>
      <c r="S205" s="299">
        <v>115</v>
      </c>
      <c r="T205" s="299">
        <v>115</v>
      </c>
    </row>
    <row r="206" spans="1:20" ht="32.25" customHeight="1" thickBot="1" x14ac:dyDescent="0.35">
      <c r="A206" s="499"/>
      <c r="B206" s="495" t="s">
        <v>158</v>
      </c>
      <c r="C206" s="495"/>
      <c r="D206" s="233">
        <v>0</v>
      </c>
      <c r="E206" s="268" t="s">
        <v>88</v>
      </c>
      <c r="F206" s="233">
        <v>0</v>
      </c>
      <c r="G206" s="233">
        <v>0</v>
      </c>
      <c r="H206" s="233">
        <v>0</v>
      </c>
      <c r="I206" s="233">
        <v>0</v>
      </c>
      <c r="J206" s="233">
        <v>0</v>
      </c>
      <c r="K206" s="233">
        <v>0</v>
      </c>
      <c r="L206" s="233">
        <v>0</v>
      </c>
      <c r="M206" s="233">
        <v>0</v>
      </c>
      <c r="N206" s="233">
        <v>0</v>
      </c>
      <c r="O206" s="233">
        <v>0</v>
      </c>
      <c r="P206" s="233">
        <v>0</v>
      </c>
      <c r="Q206" s="233">
        <v>0</v>
      </c>
      <c r="R206" s="233">
        <v>0</v>
      </c>
      <c r="S206" s="233">
        <v>0</v>
      </c>
      <c r="T206" s="233">
        <v>0</v>
      </c>
    </row>
    <row r="207" spans="1:20" ht="36" customHeight="1" thickBot="1" x14ac:dyDescent="0.35">
      <c r="A207" s="499"/>
      <c r="B207" s="495"/>
      <c r="C207" s="495"/>
      <c r="D207" s="262">
        <v>21.167999999999999</v>
      </c>
      <c r="E207" s="268" t="s">
        <v>88</v>
      </c>
      <c r="F207" s="297">
        <v>16.939</v>
      </c>
      <c r="G207" s="297">
        <v>16.939</v>
      </c>
      <c r="H207" s="297">
        <v>16.939</v>
      </c>
      <c r="I207" s="297">
        <v>16.939</v>
      </c>
      <c r="J207" s="297">
        <v>16.939</v>
      </c>
      <c r="K207" s="297">
        <v>16.939</v>
      </c>
      <c r="L207" s="297">
        <v>16.939</v>
      </c>
      <c r="M207" s="297">
        <v>16.939</v>
      </c>
      <c r="N207" s="297">
        <v>16.939</v>
      </c>
      <c r="O207" s="297">
        <v>16.939</v>
      </c>
      <c r="P207" s="297">
        <v>16.939</v>
      </c>
      <c r="Q207" s="297">
        <v>16.939</v>
      </c>
      <c r="R207" s="297">
        <v>16.939</v>
      </c>
      <c r="S207" s="262">
        <v>21.167999999999999</v>
      </c>
      <c r="T207" s="262">
        <v>21.167999999999999</v>
      </c>
    </row>
    <row r="208" spans="1:20" ht="25.5" customHeight="1" thickBot="1" x14ac:dyDescent="0.35">
      <c r="A208" s="499"/>
      <c r="B208" s="540" t="s">
        <v>89</v>
      </c>
      <c r="C208" s="540"/>
      <c r="D208" s="498">
        <v>1.2</v>
      </c>
      <c r="E208" s="268" t="s">
        <v>83</v>
      </c>
      <c r="F208" s="523">
        <v>0.94</v>
      </c>
      <c r="G208" s="523">
        <v>0.94</v>
      </c>
      <c r="H208" s="523">
        <v>0.94</v>
      </c>
      <c r="I208" s="523">
        <v>0.94</v>
      </c>
      <c r="J208" s="523">
        <v>0.94</v>
      </c>
      <c r="K208" s="523">
        <v>0.94</v>
      </c>
      <c r="L208" s="523">
        <v>0.94</v>
      </c>
      <c r="M208" s="523">
        <v>0.94</v>
      </c>
      <c r="N208" s="523">
        <v>0.94</v>
      </c>
      <c r="O208" s="523">
        <v>0.94</v>
      </c>
      <c r="P208" s="523">
        <v>1.2</v>
      </c>
      <c r="Q208" s="523">
        <v>1.2</v>
      </c>
      <c r="R208" s="523">
        <v>1.2</v>
      </c>
      <c r="S208" s="523">
        <v>1.2</v>
      </c>
      <c r="T208" s="523">
        <v>1.2</v>
      </c>
    </row>
    <row r="209" spans="1:21" ht="48" customHeight="1" thickBot="1" x14ac:dyDescent="0.35">
      <c r="A209" s="499"/>
      <c r="B209" s="540"/>
      <c r="C209" s="540"/>
      <c r="D209" s="498"/>
      <c r="E209" s="268" t="s">
        <v>84</v>
      </c>
      <c r="F209" s="523"/>
      <c r="G209" s="523"/>
      <c r="H209" s="523"/>
      <c r="I209" s="523"/>
      <c r="J209" s="523"/>
      <c r="K209" s="523"/>
      <c r="L209" s="523"/>
      <c r="M209" s="523"/>
      <c r="N209" s="523"/>
      <c r="O209" s="523"/>
      <c r="P209" s="523"/>
      <c r="Q209" s="523"/>
      <c r="R209" s="523"/>
      <c r="S209" s="523"/>
      <c r="T209" s="523"/>
    </row>
    <row r="210" spans="1:21" x14ac:dyDescent="0.3">
      <c r="A210" s="247"/>
      <c r="B210" s="270"/>
      <c r="C210" s="270"/>
      <c r="D210" s="289"/>
      <c r="E210" s="272"/>
      <c r="F210" s="273"/>
      <c r="G210" s="273"/>
      <c r="H210" s="273"/>
      <c r="I210" s="273"/>
      <c r="J210" s="175"/>
      <c r="K210" s="175"/>
      <c r="L210" s="175"/>
      <c r="M210" s="175"/>
      <c r="N210" s="175"/>
      <c r="O210" s="175"/>
      <c r="P210" s="175"/>
      <c r="Q210" s="175"/>
      <c r="R210" s="175"/>
      <c r="S210" s="175"/>
      <c r="T210" s="176"/>
    </row>
    <row r="211" spans="1:21"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1"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1"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1"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1"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1"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1" ht="15" thickBot="1" x14ac:dyDescent="0.35">
      <c r="A217" s="499"/>
      <c r="B217" s="495" t="s">
        <v>94</v>
      </c>
      <c r="C217" s="495"/>
      <c r="D217" s="150">
        <v>1497</v>
      </c>
      <c r="E217" s="82" t="s">
        <v>95</v>
      </c>
      <c r="F217" s="63">
        <v>1450</v>
      </c>
      <c r="G217" s="63">
        <v>1455</v>
      </c>
      <c r="H217" s="63">
        <v>1460</v>
      </c>
      <c r="I217" s="63">
        <v>1462</v>
      </c>
      <c r="J217" s="63">
        <v>1462</v>
      </c>
      <c r="K217" s="63">
        <v>1464</v>
      </c>
      <c r="L217" s="63">
        <v>1468</v>
      </c>
      <c r="M217" s="63">
        <v>1470</v>
      </c>
      <c r="N217" s="63">
        <v>1472</v>
      </c>
      <c r="O217" s="63">
        <v>1472</v>
      </c>
      <c r="P217" s="63">
        <v>1474</v>
      </c>
      <c r="Q217" s="63">
        <v>1480</v>
      </c>
      <c r="R217" s="63">
        <v>1484</v>
      </c>
      <c r="S217" s="63">
        <v>1497</v>
      </c>
      <c r="T217" s="286">
        <v>1497</v>
      </c>
    </row>
    <row r="218" spans="1:21" ht="15" thickBot="1" x14ac:dyDescent="0.35">
      <c r="A218" s="499"/>
      <c r="B218" s="495"/>
      <c r="C218" s="495"/>
      <c r="D218" s="301">
        <v>23.021999999999998</v>
      </c>
      <c r="E218" s="82" t="s">
        <v>81</v>
      </c>
      <c r="F218" s="302">
        <v>21.35</v>
      </c>
      <c r="G218" s="302">
        <v>21.35</v>
      </c>
      <c r="H218" s="302">
        <v>21.35</v>
      </c>
      <c r="I218" s="302">
        <v>21.35</v>
      </c>
      <c r="J218" s="303">
        <v>21.35</v>
      </c>
      <c r="K218" s="302">
        <v>21.35</v>
      </c>
      <c r="L218" s="302">
        <v>21.35</v>
      </c>
      <c r="M218" s="302">
        <v>21.35</v>
      </c>
      <c r="N218" s="302">
        <v>21.35</v>
      </c>
      <c r="O218" s="302">
        <v>21.35</v>
      </c>
      <c r="P218" s="302">
        <v>21.35</v>
      </c>
      <c r="Q218" s="302">
        <v>21.35</v>
      </c>
      <c r="R218" s="302">
        <v>21.35</v>
      </c>
      <c r="S218" s="238">
        <v>23.021999999999998</v>
      </c>
      <c r="T218" s="304">
        <v>23.021999999999998</v>
      </c>
    </row>
    <row r="219" spans="1:21" ht="15" thickBot="1" x14ac:dyDescent="0.35">
      <c r="A219" s="499"/>
      <c r="B219" s="495" t="s">
        <v>96</v>
      </c>
      <c r="C219" s="495"/>
      <c r="D219" s="301">
        <v>23.021999999999998</v>
      </c>
      <c r="E219" s="82" t="s">
        <v>81</v>
      </c>
      <c r="F219" s="303">
        <v>21.35</v>
      </c>
      <c r="G219" s="303">
        <v>21.35</v>
      </c>
      <c r="H219" s="303">
        <v>21.35</v>
      </c>
      <c r="I219" s="303">
        <v>21.35</v>
      </c>
      <c r="J219" s="303">
        <v>21.35</v>
      </c>
      <c r="K219" s="303">
        <v>21.35</v>
      </c>
      <c r="L219" s="303">
        <v>21.35</v>
      </c>
      <c r="M219" s="303">
        <v>21.35</v>
      </c>
      <c r="N219" s="303">
        <v>21.35</v>
      </c>
      <c r="O219" s="302">
        <v>21.35</v>
      </c>
      <c r="P219" s="303">
        <v>21.35</v>
      </c>
      <c r="Q219" s="303">
        <v>21.35</v>
      </c>
      <c r="R219" s="303">
        <v>21.35</v>
      </c>
      <c r="S219" s="172">
        <v>23.021999999999998</v>
      </c>
      <c r="T219" s="304">
        <v>23.021999999999998</v>
      </c>
    </row>
    <row r="220" spans="1:21" ht="15" thickBot="1" x14ac:dyDescent="0.35">
      <c r="A220" s="499"/>
      <c r="B220" s="495"/>
      <c r="C220" s="495"/>
      <c r="D220" s="305">
        <v>5102</v>
      </c>
      <c r="E220" s="82" t="s">
        <v>97</v>
      </c>
      <c r="F220" s="287">
        <v>4121</v>
      </c>
      <c r="G220" s="287">
        <v>4121</v>
      </c>
      <c r="H220" s="287">
        <v>4121</v>
      </c>
      <c r="I220" s="287">
        <v>4121</v>
      </c>
      <c r="J220" s="287">
        <v>4121</v>
      </c>
      <c r="K220" s="63">
        <v>4870</v>
      </c>
      <c r="L220" s="63">
        <v>4870</v>
      </c>
      <c r="M220" s="63">
        <v>4870</v>
      </c>
      <c r="N220" s="63">
        <v>4870</v>
      </c>
      <c r="O220" s="63">
        <v>4870</v>
      </c>
      <c r="P220" s="288">
        <v>5102</v>
      </c>
      <c r="Q220" s="288">
        <v>5102</v>
      </c>
      <c r="R220" s="288">
        <v>5102</v>
      </c>
      <c r="S220" s="288">
        <v>5102</v>
      </c>
      <c r="T220" s="288">
        <v>5102</v>
      </c>
      <c r="U220" s="21"/>
    </row>
    <row r="221" spans="1:21" ht="15" thickBot="1" x14ac:dyDescent="0.35">
      <c r="A221" s="499"/>
      <c r="B221" s="495" t="s">
        <v>98</v>
      </c>
      <c r="C221" s="495"/>
      <c r="D221" s="154">
        <v>25.681999999999999</v>
      </c>
      <c r="E221" s="82" t="s">
        <v>81</v>
      </c>
      <c r="F221" s="306">
        <v>24.01</v>
      </c>
      <c r="G221" s="306">
        <v>24.01</v>
      </c>
      <c r="H221" s="306">
        <v>24.01</v>
      </c>
      <c r="I221" s="306">
        <v>24.01</v>
      </c>
      <c r="J221" s="306">
        <v>24.01</v>
      </c>
      <c r="K221" s="306">
        <v>24.01</v>
      </c>
      <c r="L221" s="306">
        <v>24.01</v>
      </c>
      <c r="M221" s="306">
        <v>24.01</v>
      </c>
      <c r="N221" s="306">
        <v>24.01</v>
      </c>
      <c r="O221" s="234">
        <v>24.01</v>
      </c>
      <c r="P221" s="306">
        <v>24.01</v>
      </c>
      <c r="Q221" s="306">
        <v>24.01</v>
      </c>
      <c r="R221" s="306">
        <v>24.01</v>
      </c>
      <c r="S221" s="306">
        <v>25.681999999999999</v>
      </c>
      <c r="T221" s="306">
        <v>25.681999999999999</v>
      </c>
      <c r="U221" s="21"/>
    </row>
    <row r="222" spans="1:21" ht="15" thickBot="1" x14ac:dyDescent="0.35">
      <c r="A222" s="499"/>
      <c r="B222" s="495"/>
      <c r="C222" s="495"/>
      <c r="D222" s="305">
        <v>5102</v>
      </c>
      <c r="E222" s="82" t="s">
        <v>97</v>
      </c>
      <c r="F222" s="287">
        <v>2800</v>
      </c>
      <c r="G222" s="287">
        <v>3000</v>
      </c>
      <c r="H222" s="287">
        <v>3500</v>
      </c>
      <c r="I222" s="287">
        <v>4121</v>
      </c>
      <c r="J222" s="287">
        <v>4121</v>
      </c>
      <c r="K222" s="307">
        <v>4160</v>
      </c>
      <c r="L222" s="307">
        <v>4300</v>
      </c>
      <c r="M222" s="307">
        <v>4500</v>
      </c>
      <c r="N222" s="307">
        <v>4870</v>
      </c>
      <c r="O222" s="138">
        <v>4870</v>
      </c>
      <c r="P222" s="306">
        <v>4900</v>
      </c>
      <c r="Q222" s="306">
        <v>5000</v>
      </c>
      <c r="R222" s="306">
        <v>5050</v>
      </c>
      <c r="S222" s="306">
        <v>5102</v>
      </c>
      <c r="T222" s="306">
        <v>5102</v>
      </c>
    </row>
    <row r="223" spans="1:21" ht="15" thickBot="1" x14ac:dyDescent="0.35">
      <c r="A223" s="499"/>
      <c r="B223" s="495" t="s">
        <v>99</v>
      </c>
      <c r="C223" s="495"/>
      <c r="D223" s="150">
        <v>642</v>
      </c>
      <c r="E223" s="82" t="s">
        <v>95</v>
      </c>
      <c r="F223" s="307">
        <v>525</v>
      </c>
      <c r="G223" s="307">
        <v>535</v>
      </c>
      <c r="H223" s="307">
        <v>545</v>
      </c>
      <c r="I223" s="307">
        <v>555</v>
      </c>
      <c r="J223" s="307">
        <v>555</v>
      </c>
      <c r="K223" s="307">
        <v>565</v>
      </c>
      <c r="L223" s="307">
        <v>575</v>
      </c>
      <c r="M223" s="307">
        <v>585</v>
      </c>
      <c r="N223" s="307">
        <v>595</v>
      </c>
      <c r="O223" s="138">
        <v>595</v>
      </c>
      <c r="P223" s="307">
        <v>605</v>
      </c>
      <c r="Q223" s="307">
        <v>615</v>
      </c>
      <c r="R223" s="307">
        <v>625</v>
      </c>
      <c r="S223" s="307">
        <v>642</v>
      </c>
      <c r="T223" s="307">
        <v>642</v>
      </c>
    </row>
    <row r="224" spans="1:21" ht="15" thickBot="1" x14ac:dyDescent="0.35">
      <c r="A224" s="499"/>
      <c r="B224" s="495"/>
      <c r="C224" s="495"/>
      <c r="D224" s="150">
        <v>21.167999999999999</v>
      </c>
      <c r="E224" s="82" t="s">
        <v>88</v>
      </c>
      <c r="F224" s="297">
        <v>16.939</v>
      </c>
      <c r="G224" s="297">
        <v>16.939</v>
      </c>
      <c r="H224" s="297">
        <v>16.939</v>
      </c>
      <c r="I224" s="297">
        <v>16.939</v>
      </c>
      <c r="J224" s="308">
        <v>16.939</v>
      </c>
      <c r="K224" s="297">
        <v>16.939</v>
      </c>
      <c r="L224" s="297">
        <v>16.939</v>
      </c>
      <c r="M224" s="297">
        <v>16.939</v>
      </c>
      <c r="N224" s="297">
        <v>16.939</v>
      </c>
      <c r="O224" s="297">
        <v>16.939</v>
      </c>
      <c r="P224" s="297">
        <v>16.939</v>
      </c>
      <c r="Q224" s="297">
        <v>16.939</v>
      </c>
      <c r="R224" s="297">
        <v>16.939</v>
      </c>
      <c r="S224" s="150">
        <v>21.167999999999999</v>
      </c>
      <c r="T224" s="150">
        <v>21.167999999999999</v>
      </c>
    </row>
    <row r="225" spans="1:22" ht="15" thickBot="1" x14ac:dyDescent="0.35">
      <c r="A225" s="499"/>
      <c r="B225" s="534" t="s">
        <v>100</v>
      </c>
      <c r="C225" s="411"/>
      <c r="D225" s="305">
        <v>2800</v>
      </c>
      <c r="E225" s="82" t="s">
        <v>38</v>
      </c>
      <c r="F225" s="234">
        <v>1540</v>
      </c>
      <c r="G225" s="234">
        <v>1540</v>
      </c>
      <c r="H225" s="234">
        <v>1540</v>
      </c>
      <c r="I225" s="234">
        <v>1540</v>
      </c>
      <c r="J225" s="234">
        <v>1540</v>
      </c>
      <c r="K225" s="234">
        <v>2150</v>
      </c>
      <c r="L225" s="234">
        <v>2150</v>
      </c>
      <c r="M225" s="234">
        <v>2150</v>
      </c>
      <c r="N225" s="234">
        <v>2150</v>
      </c>
      <c r="O225" s="234">
        <v>2150</v>
      </c>
      <c r="P225" s="234">
        <v>2800</v>
      </c>
      <c r="Q225" s="234">
        <v>2800</v>
      </c>
      <c r="R225" s="234">
        <v>2800</v>
      </c>
      <c r="S225" s="234">
        <v>2800</v>
      </c>
      <c r="T225" s="234">
        <v>2800</v>
      </c>
      <c r="U225" s="21"/>
    </row>
    <row r="226" spans="1:22" ht="15" thickBot="1" x14ac:dyDescent="0.35">
      <c r="A226" s="499"/>
      <c r="B226" s="535"/>
      <c r="C226" s="536"/>
      <c r="D226" s="305">
        <v>5102</v>
      </c>
      <c r="E226" s="82" t="s">
        <v>38</v>
      </c>
      <c r="F226" s="245">
        <v>5151</v>
      </c>
      <c r="G226" s="245">
        <v>5151</v>
      </c>
      <c r="H226" s="245">
        <v>5151</v>
      </c>
      <c r="I226" s="245">
        <v>5151</v>
      </c>
      <c r="J226" s="287">
        <v>5151</v>
      </c>
      <c r="K226" s="63">
        <v>5126</v>
      </c>
      <c r="L226" s="63">
        <v>5126</v>
      </c>
      <c r="M226" s="63">
        <v>5126</v>
      </c>
      <c r="N226" s="63">
        <v>5126</v>
      </c>
      <c r="O226" s="63">
        <v>5126</v>
      </c>
      <c r="P226" s="242">
        <v>5102</v>
      </c>
      <c r="Q226" s="242">
        <v>5102</v>
      </c>
      <c r="R226" s="242">
        <v>5102</v>
      </c>
      <c r="S226" s="242">
        <v>5102</v>
      </c>
      <c r="T226" s="288">
        <v>5102</v>
      </c>
    </row>
    <row r="227" spans="1:22" ht="20.25"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42.7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40.5"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30"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35.25"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0.7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28.5" customHeight="1"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34.5" customHeight="1"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D10:D11"/>
    <mergeCell ref="I236:I237"/>
    <mergeCell ref="A2:M2"/>
    <mergeCell ref="A3:M3"/>
    <mergeCell ref="A4:G4"/>
    <mergeCell ref="B80:C80"/>
    <mergeCell ref="B90:C90"/>
    <mergeCell ref="B70:C70"/>
    <mergeCell ref="B227:T227"/>
    <mergeCell ref="K208:K209"/>
    <mergeCell ref="L208:L209"/>
    <mergeCell ref="M208:M209"/>
    <mergeCell ref="T201:T202"/>
    <mergeCell ref="B203:T203"/>
    <mergeCell ref="R197:R198"/>
    <mergeCell ref="S197:S198"/>
    <mergeCell ref="T197:T198"/>
    <mergeCell ref="B199:C200"/>
    <mergeCell ref="L197:L198"/>
    <mergeCell ref="M197:M198"/>
    <mergeCell ref="N201:N202"/>
    <mergeCell ref="O201:O202"/>
    <mergeCell ref="P201:P202"/>
    <mergeCell ref="Q201:Q202"/>
    <mergeCell ref="R201:R202"/>
    <mergeCell ref="S201:S202"/>
    <mergeCell ref="H201:H202"/>
    <mergeCell ref="I201:I202"/>
    <mergeCell ref="J201:J202"/>
    <mergeCell ref="K201:K202"/>
    <mergeCell ref="L201:L202"/>
    <mergeCell ref="M201:M202"/>
    <mergeCell ref="S238:S239"/>
    <mergeCell ref="T238:T239"/>
    <mergeCell ref="T236:T237"/>
    <mergeCell ref="A228:A239"/>
    <mergeCell ref="B228:B230"/>
    <mergeCell ref="B231:B233"/>
    <mergeCell ref="B234:B239"/>
    <mergeCell ref="C234:C235"/>
    <mergeCell ref="D234:D235"/>
    <mergeCell ref="E234:E235"/>
    <mergeCell ref="F234:F235"/>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F236:F237"/>
    <mergeCell ref="G236:G237"/>
    <mergeCell ref="H236:H237"/>
    <mergeCell ref="I234:I235"/>
    <mergeCell ref="J234:J235"/>
    <mergeCell ref="K234:K235"/>
    <mergeCell ref="B216:T216"/>
    <mergeCell ref="A217:A226"/>
    <mergeCell ref="B217:C218"/>
    <mergeCell ref="B219:C220"/>
    <mergeCell ref="B221:C222"/>
    <mergeCell ref="B223:C224"/>
    <mergeCell ref="B225:C226"/>
    <mergeCell ref="S236:S237"/>
    <mergeCell ref="D238:D239"/>
    <mergeCell ref="E238:E239"/>
    <mergeCell ref="F238:F239"/>
    <mergeCell ref="J236:J237"/>
    <mergeCell ref="K236:K237"/>
    <mergeCell ref="L236:L237"/>
    <mergeCell ref="M236:M237"/>
    <mergeCell ref="N236:N237"/>
    <mergeCell ref="O236:O237"/>
    <mergeCell ref="S234:S235"/>
    <mergeCell ref="T234:T235"/>
    <mergeCell ref="C236:C237"/>
    <mergeCell ref="C238:C239"/>
    <mergeCell ref="D236:D237"/>
    <mergeCell ref="E236:E237"/>
    <mergeCell ref="L234:L235"/>
    <mergeCell ref="M234:M235"/>
    <mergeCell ref="N234:N235"/>
    <mergeCell ref="O234:O235"/>
    <mergeCell ref="P234:P235"/>
    <mergeCell ref="Q234:Q235"/>
    <mergeCell ref="R234:R235"/>
    <mergeCell ref="G234:G235"/>
    <mergeCell ref="H234:H235"/>
    <mergeCell ref="T208:T209"/>
    <mergeCell ref="A213:A214"/>
    <mergeCell ref="B213:B214"/>
    <mergeCell ref="C213:C214"/>
    <mergeCell ref="E213:E214"/>
    <mergeCell ref="F213:J213"/>
    <mergeCell ref="K213:O213"/>
    <mergeCell ref="P213:T213"/>
    <mergeCell ref="N208:N209"/>
    <mergeCell ref="O208:O209"/>
    <mergeCell ref="P208:P209"/>
    <mergeCell ref="Q208:Q209"/>
    <mergeCell ref="R208:R209"/>
    <mergeCell ref="S208:S209"/>
    <mergeCell ref="H208:H209"/>
    <mergeCell ref="I208:I209"/>
    <mergeCell ref="J208:J209"/>
    <mergeCell ref="A204:A209"/>
    <mergeCell ref="B204:C205"/>
    <mergeCell ref="B206:C207"/>
    <mergeCell ref="B208:C209"/>
    <mergeCell ref="D208:D209"/>
    <mergeCell ref="F208:F209"/>
    <mergeCell ref="G208:G209"/>
    <mergeCell ref="D213:D214"/>
    <mergeCell ref="D201:D202"/>
    <mergeCell ref="E201:E202"/>
    <mergeCell ref="F201:F202"/>
    <mergeCell ref="G201:G202"/>
    <mergeCell ref="N197:N198"/>
    <mergeCell ref="O197:O198"/>
    <mergeCell ref="P197:P198"/>
    <mergeCell ref="Q197:Q198"/>
    <mergeCell ref="S195:S196"/>
    <mergeCell ref="T195:T196"/>
    <mergeCell ref="C197:C198"/>
    <mergeCell ref="D197:D198"/>
    <mergeCell ref="F197:F198"/>
    <mergeCell ref="G197:G198"/>
    <mergeCell ref="H197:H198"/>
    <mergeCell ref="I197:I198"/>
    <mergeCell ref="J197:J198"/>
    <mergeCell ref="K197:K198"/>
    <mergeCell ref="M195:M196"/>
    <mergeCell ref="N195:N196"/>
    <mergeCell ref="O195:O196"/>
    <mergeCell ref="P195:P196"/>
    <mergeCell ref="Q195:Q196"/>
    <mergeCell ref="R195:R196"/>
    <mergeCell ref="E195:E196"/>
    <mergeCell ref="E197:E198"/>
    <mergeCell ref="B201:C202"/>
    <mergeCell ref="T193:T194"/>
    <mergeCell ref="C195:C196"/>
    <mergeCell ref="D195:D196"/>
    <mergeCell ref="F195:F196"/>
    <mergeCell ref="G195:G196"/>
    <mergeCell ref="H195:H196"/>
    <mergeCell ref="I195:I196"/>
    <mergeCell ref="J195:J196"/>
    <mergeCell ref="K195:K196"/>
    <mergeCell ref="L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G193:G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P181:P182"/>
    <mergeCell ref="Q181:Q182"/>
    <mergeCell ref="R181:R182"/>
    <mergeCell ref="S181:S182"/>
    <mergeCell ref="H181:H182"/>
    <mergeCell ref="I181:I182"/>
    <mergeCell ref="J181:J182"/>
    <mergeCell ref="K181:K182"/>
    <mergeCell ref="L181:L182"/>
    <mergeCell ref="M181:M182"/>
    <mergeCell ref="H187:H188"/>
    <mergeCell ref="I187:I188"/>
    <mergeCell ref="J187:J188"/>
    <mergeCell ref="K187:K188"/>
    <mergeCell ref="L187:L188"/>
    <mergeCell ref="A187:A202"/>
    <mergeCell ref="B187:C188"/>
    <mergeCell ref="D187:D188"/>
    <mergeCell ref="E187:E188"/>
    <mergeCell ref="F187:F188"/>
    <mergeCell ref="Q183:Q184"/>
    <mergeCell ref="R183:R184"/>
    <mergeCell ref="S183:S184"/>
    <mergeCell ref="H191:H192"/>
    <mergeCell ref="I191:I192"/>
    <mergeCell ref="M187:M188"/>
    <mergeCell ref="N187:N188"/>
    <mergeCell ref="O187:O188"/>
    <mergeCell ref="P187:P188"/>
    <mergeCell ref="Q187:Q188"/>
    <mergeCell ref="R187:R188"/>
    <mergeCell ref="G187:G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10:A11"/>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A8:O8"/>
    <mergeCell ref="N16:N17"/>
    <mergeCell ref="O16:O17"/>
  </mergeCells>
  <phoneticPr fontId="17" type="noConversion"/>
  <pageMargins left="0.39370078740157483" right="3.937007874015748E-2" top="0.15748031496062992" bottom="0.15748031496062992" header="0.31496062992125984" footer="0.31496062992125984"/>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42"/>
  <sheetViews>
    <sheetView zoomScaleNormal="100" workbookViewId="0"/>
  </sheetViews>
  <sheetFormatPr defaultRowHeight="14.4" x14ac:dyDescent="0.3"/>
  <cols>
    <col min="1" max="1" width="5.44140625" customWidth="1"/>
    <col min="2" max="2" width="16" customWidth="1"/>
    <col min="3" max="3" width="6.88671875" customWidth="1"/>
    <col min="4" max="4" width="7.5546875" customWidth="1"/>
    <col min="5" max="5" width="7" customWidth="1"/>
    <col min="6" max="7" width="6.5546875" customWidth="1"/>
    <col min="8" max="9" width="7" customWidth="1"/>
    <col min="10" max="10" width="5.88671875" customWidth="1"/>
    <col min="11" max="12" width="6.5546875" customWidth="1"/>
    <col min="13" max="13" width="7.109375" customWidth="1"/>
    <col min="14" max="14" width="6.5546875" customWidth="1"/>
    <col min="15" max="16" width="7" customWidth="1"/>
    <col min="17" max="18" width="6.109375" customWidth="1"/>
    <col min="19" max="19" width="5.88671875" customWidth="1"/>
    <col min="20" max="20" width="7.1093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row>
    <row r="3" spans="1:20" ht="15.6" x14ac:dyDescent="0.3">
      <c r="A3" s="453" t="s">
        <v>164</v>
      </c>
      <c r="B3" s="453"/>
      <c r="C3" s="453"/>
      <c r="D3" s="367"/>
      <c r="E3" s="366"/>
      <c r="F3" s="366"/>
      <c r="G3" s="366"/>
      <c r="H3" s="366"/>
      <c r="I3" s="366"/>
      <c r="J3" s="366"/>
      <c r="K3" s="366"/>
      <c r="T3" s="5"/>
    </row>
    <row r="4" spans="1:20" ht="15.6" x14ac:dyDescent="0.3">
      <c r="A4" s="453" t="s">
        <v>127</v>
      </c>
      <c r="B4" s="453"/>
      <c r="C4" s="453"/>
      <c r="D4" s="6"/>
      <c r="E4" s="7"/>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5"/>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2.75" customHeight="1"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8.25" customHeight="1"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0.5"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5"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27"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495"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495"/>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495"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495"/>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495"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495"/>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6.25" customHeight="1" thickBot="1" x14ac:dyDescent="0.35">
      <c r="A62" s="499"/>
      <c r="B62" s="508" t="s">
        <v>160</v>
      </c>
      <c r="C62" s="508"/>
      <c r="D62" s="156" t="s">
        <v>120</v>
      </c>
      <c r="E62" s="510" t="s">
        <v>20</v>
      </c>
      <c r="F62" s="233">
        <v>1</v>
      </c>
      <c r="G62" s="233">
        <v>1</v>
      </c>
      <c r="H62" s="233">
        <v>1</v>
      </c>
      <c r="I62" s="233">
        <v>1</v>
      </c>
      <c r="J62" s="312">
        <f>(F62+G62+H62+I62)</f>
        <v>4</v>
      </c>
      <c r="K62" s="233">
        <v>1</v>
      </c>
      <c r="L62" s="233">
        <v>1</v>
      </c>
      <c r="M62" s="233">
        <v>1</v>
      </c>
      <c r="N62" s="233">
        <v>1</v>
      </c>
      <c r="O62" s="312">
        <f>(K62+L62+M62+N62)</f>
        <v>4</v>
      </c>
      <c r="P62" s="233">
        <v>1</v>
      </c>
      <c r="Q62" s="233">
        <v>1</v>
      </c>
      <c r="R62" s="233">
        <v>1</v>
      </c>
      <c r="S62" s="233">
        <v>1</v>
      </c>
      <c r="T62" s="312">
        <f>(P62+Q62+R62+S62)</f>
        <v>4</v>
      </c>
    </row>
    <row r="63" spans="1:20" ht="26.25" customHeight="1" thickBot="1" x14ac:dyDescent="0.35">
      <c r="A63" s="499"/>
      <c r="B63" s="509"/>
      <c r="C63" s="509"/>
      <c r="D63" s="156">
        <f>D217</f>
        <v>1400</v>
      </c>
      <c r="E63" s="510"/>
      <c r="F63" s="156">
        <f>F217</f>
        <v>1000</v>
      </c>
      <c r="G63" s="156">
        <f t="shared" ref="G63:T63" si="0">G217</f>
        <v>1000</v>
      </c>
      <c r="H63" s="156">
        <f t="shared" si="0"/>
        <v>1000</v>
      </c>
      <c r="I63" s="156">
        <f t="shared" si="0"/>
        <v>1000</v>
      </c>
      <c r="J63" s="156">
        <f t="shared" si="0"/>
        <v>1000</v>
      </c>
      <c r="K63" s="156">
        <f t="shared" si="0"/>
        <v>1300</v>
      </c>
      <c r="L63" s="156">
        <f t="shared" si="0"/>
        <v>1300</v>
      </c>
      <c r="M63" s="156">
        <f t="shared" si="0"/>
        <v>1300</v>
      </c>
      <c r="N63" s="156">
        <f t="shared" si="0"/>
        <v>1300</v>
      </c>
      <c r="O63" s="156">
        <f t="shared" si="0"/>
        <v>1300</v>
      </c>
      <c r="P63" s="156">
        <f t="shared" si="0"/>
        <v>1400</v>
      </c>
      <c r="Q63" s="156">
        <f t="shared" si="0"/>
        <v>1400</v>
      </c>
      <c r="R63" s="156">
        <f t="shared" si="0"/>
        <v>1400</v>
      </c>
      <c r="S63" s="156">
        <f t="shared" si="0"/>
        <v>1400</v>
      </c>
      <c r="T63" s="156">
        <f t="shared" si="0"/>
        <v>1400</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27"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21.75" customHeight="1"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1.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9.25" customHeight="1" thickBot="1" x14ac:dyDescent="0.35">
      <c r="A74" s="499"/>
      <c r="B74" s="508" t="s">
        <v>43</v>
      </c>
      <c r="C74" s="508"/>
      <c r="D74" s="283">
        <v>100</v>
      </c>
      <c r="E74" s="82"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31.5" customHeight="1" thickBot="1" x14ac:dyDescent="0.35">
      <c r="A75" s="499"/>
      <c r="B75" s="508" t="s">
        <v>44</v>
      </c>
      <c r="C75" s="508"/>
      <c r="D75" s="283">
        <v>50</v>
      </c>
      <c r="E75" s="82" t="s">
        <v>20</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9"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31.5" customHeight="1" thickBot="1" x14ac:dyDescent="0.35">
      <c r="A90" s="499"/>
      <c r="B90" s="495" t="s">
        <v>52</v>
      </c>
      <c r="C90" s="497"/>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8" t="s">
        <v>56</v>
      </c>
      <c r="C101" s="508"/>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8.5" customHeight="1" thickBot="1" x14ac:dyDescent="0.35">
      <c r="A102" s="514"/>
      <c r="B102" s="508" t="s">
        <v>155</v>
      </c>
      <c r="C102" s="508"/>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383"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383"/>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383"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499"/>
      <c r="B121" s="495"/>
      <c r="C121" s="383"/>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9"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5" thickBot="1" x14ac:dyDescent="0.35">
      <c r="A134" s="499"/>
      <c r="B134" s="333" t="s">
        <v>65</v>
      </c>
      <c r="C134" s="240"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15" thickBot="1" x14ac:dyDescent="0.35">
      <c r="A135" s="499"/>
      <c r="B135" s="333"/>
      <c r="C135" s="240"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36" customHeight="1" thickBot="1" x14ac:dyDescent="0.35">
      <c r="A136" s="499"/>
      <c r="B136" s="333"/>
      <c r="C136" s="240"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15"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51"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22.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7" customHeight="1" thickBot="1" x14ac:dyDescent="0.35">
      <c r="A187" s="499"/>
      <c r="B187" s="521" t="s">
        <v>79</v>
      </c>
      <c r="C187" s="521"/>
      <c r="D187" s="342">
        <v>0.1</v>
      </c>
      <c r="E187" s="546">
        <v>0.1188</v>
      </c>
      <c r="F187" s="546">
        <v>0.1188</v>
      </c>
      <c r="G187" s="546">
        <v>0.1188</v>
      </c>
      <c r="H187" s="546">
        <v>0.1188</v>
      </c>
      <c r="I187" s="546">
        <v>0.1188</v>
      </c>
      <c r="J187" s="546">
        <v>0.11</v>
      </c>
      <c r="K187" s="546">
        <v>0.11</v>
      </c>
      <c r="L187" s="546">
        <v>0.11</v>
      </c>
      <c r="M187" s="546">
        <v>0.11</v>
      </c>
      <c r="N187" s="546">
        <v>0.11</v>
      </c>
      <c r="O187" s="546">
        <v>0.11</v>
      </c>
      <c r="P187" s="546">
        <v>0.1</v>
      </c>
      <c r="Q187" s="546">
        <v>0.1</v>
      </c>
      <c r="R187" s="546">
        <v>0.1</v>
      </c>
      <c r="S187" s="546">
        <v>0.1</v>
      </c>
      <c r="T187" s="546">
        <v>0.1</v>
      </c>
    </row>
    <row r="188" spans="1:20" ht="28.5" customHeight="1" thickBot="1" x14ac:dyDescent="0.35">
      <c r="A188" s="499"/>
      <c r="B188" s="521"/>
      <c r="C188" s="521"/>
      <c r="D188" s="342"/>
      <c r="E188" s="546"/>
      <c r="F188" s="546"/>
      <c r="G188" s="546"/>
      <c r="H188" s="546"/>
      <c r="I188" s="546"/>
      <c r="J188" s="546"/>
      <c r="K188" s="546"/>
      <c r="L188" s="546"/>
      <c r="M188" s="546"/>
      <c r="N188" s="546"/>
      <c r="O188" s="546"/>
      <c r="P188" s="546"/>
      <c r="Q188" s="546"/>
      <c r="R188" s="546"/>
      <c r="S188" s="546"/>
      <c r="T188" s="546"/>
    </row>
    <row r="189" spans="1:20" ht="25.5" customHeight="1" thickBot="1" x14ac:dyDescent="0.35">
      <c r="A189" s="499"/>
      <c r="B189" s="508" t="s">
        <v>80</v>
      </c>
      <c r="C189" s="508"/>
      <c r="D189" s="310">
        <v>30.925999999999998</v>
      </c>
      <c r="E189" s="310">
        <v>30.925999999999998</v>
      </c>
      <c r="F189" s="310">
        <v>30.925999999999998</v>
      </c>
      <c r="G189" s="310">
        <v>30.925999999999998</v>
      </c>
      <c r="H189" s="310">
        <v>30.925999999999998</v>
      </c>
      <c r="I189" s="310">
        <v>30.925999999999998</v>
      </c>
      <c r="J189" s="310">
        <v>30.925999999999998</v>
      </c>
      <c r="K189" s="310">
        <v>30.925999999999998</v>
      </c>
      <c r="L189" s="310">
        <v>30.925999999999998</v>
      </c>
      <c r="M189" s="310">
        <v>30.925999999999998</v>
      </c>
      <c r="N189" s="310">
        <v>30.925999999999998</v>
      </c>
      <c r="O189" s="310">
        <v>30.925999999999998</v>
      </c>
      <c r="P189" s="310">
        <v>30.925999999999998</v>
      </c>
      <c r="Q189" s="310">
        <v>30.925999999999998</v>
      </c>
      <c r="R189" s="310">
        <v>30.925999999999998</v>
      </c>
      <c r="S189" s="310">
        <v>30.925999999999998</v>
      </c>
      <c r="T189" s="241">
        <v>31.396000000000001</v>
      </c>
    </row>
    <row r="190" spans="1:20" ht="31.5" customHeight="1" thickBot="1" x14ac:dyDescent="0.35">
      <c r="A190" s="499"/>
      <c r="B190" s="508"/>
      <c r="C190" s="508"/>
      <c r="D190" s="241">
        <v>31.396000000000001</v>
      </c>
      <c r="E190" s="310">
        <v>30.925999999999998</v>
      </c>
      <c r="F190" s="310">
        <v>30.925999999999998</v>
      </c>
      <c r="G190" s="310">
        <v>30.925999999999998</v>
      </c>
      <c r="H190" s="310">
        <v>30.925999999999998</v>
      </c>
      <c r="I190" s="310">
        <v>30.925999999999998</v>
      </c>
      <c r="J190" s="310">
        <v>30.925999999999998</v>
      </c>
      <c r="K190" s="310">
        <v>30.925999999999998</v>
      </c>
      <c r="L190" s="310">
        <v>30.925999999999998</v>
      </c>
      <c r="M190" s="310">
        <v>30.925999999999998</v>
      </c>
      <c r="N190" s="310">
        <v>30.925999999999998</v>
      </c>
      <c r="O190" s="310">
        <v>30.925999999999998</v>
      </c>
      <c r="P190" s="310">
        <v>30.925999999999998</v>
      </c>
      <c r="Q190" s="310">
        <v>30.925999999999998</v>
      </c>
      <c r="R190" s="310">
        <v>30.925999999999998</v>
      </c>
      <c r="S190" s="241">
        <v>31.396000000000001</v>
      </c>
      <c r="T190" s="241">
        <v>31.396000000000001</v>
      </c>
    </row>
    <row r="191" spans="1:20" ht="26.25" customHeight="1" thickBot="1" x14ac:dyDescent="0.35">
      <c r="A191" s="499"/>
      <c r="B191" s="508" t="s">
        <v>82</v>
      </c>
      <c r="C191" s="508"/>
      <c r="D191" s="510">
        <v>1.8</v>
      </c>
      <c r="E191" s="82" t="s">
        <v>83</v>
      </c>
      <c r="F191" s="510">
        <v>1.68</v>
      </c>
      <c r="G191" s="510">
        <v>1.68</v>
      </c>
      <c r="H191" s="510">
        <v>1.68</v>
      </c>
      <c r="I191" s="510">
        <v>1.68</v>
      </c>
      <c r="J191" s="510">
        <v>1.68</v>
      </c>
      <c r="K191" s="510">
        <v>1.8</v>
      </c>
      <c r="L191" s="510">
        <v>1.8</v>
      </c>
      <c r="M191" s="510">
        <v>1.8</v>
      </c>
      <c r="N191" s="510">
        <v>1.8</v>
      </c>
      <c r="O191" s="510">
        <v>1.8</v>
      </c>
      <c r="P191" s="510">
        <v>1.8</v>
      </c>
      <c r="Q191" s="510">
        <v>1.8</v>
      </c>
      <c r="R191" s="510">
        <v>1.8</v>
      </c>
      <c r="S191" s="510">
        <v>1.8</v>
      </c>
      <c r="T191" s="510">
        <v>1.8</v>
      </c>
    </row>
    <row r="192" spans="1:20" ht="51.75" customHeight="1" thickBot="1" x14ac:dyDescent="0.35">
      <c r="A192" s="499"/>
      <c r="B192" s="508"/>
      <c r="C192" s="508"/>
      <c r="D192" s="510"/>
      <c r="E192" s="82" t="s">
        <v>84</v>
      </c>
      <c r="F192" s="510"/>
      <c r="G192" s="510"/>
      <c r="H192" s="510"/>
      <c r="I192" s="510"/>
      <c r="J192" s="510"/>
      <c r="K192" s="510"/>
      <c r="L192" s="510"/>
      <c r="M192" s="510"/>
      <c r="N192" s="510"/>
      <c r="O192" s="510"/>
      <c r="P192" s="510"/>
      <c r="Q192" s="510"/>
      <c r="R192" s="510"/>
      <c r="S192" s="510"/>
      <c r="T192" s="510"/>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302">
        <v>28.151</v>
      </c>
      <c r="E199" s="82" t="s">
        <v>81</v>
      </c>
      <c r="F199" s="302">
        <v>28.151</v>
      </c>
      <c r="G199" s="302">
        <v>28.151</v>
      </c>
      <c r="H199" s="302">
        <v>28.151</v>
      </c>
      <c r="I199" s="302">
        <v>28.151</v>
      </c>
      <c r="J199" s="302">
        <v>28.151</v>
      </c>
      <c r="K199" s="302">
        <v>28.151</v>
      </c>
      <c r="L199" s="302">
        <v>28.151</v>
      </c>
      <c r="M199" s="302">
        <v>28.151</v>
      </c>
      <c r="N199" s="302">
        <v>28.151</v>
      </c>
      <c r="O199" s="302">
        <v>28.151</v>
      </c>
      <c r="P199" s="302">
        <v>28.151</v>
      </c>
      <c r="Q199" s="302">
        <v>28.151</v>
      </c>
      <c r="R199" s="302">
        <v>28.151</v>
      </c>
      <c r="S199" s="302">
        <v>28.151</v>
      </c>
      <c r="T199" s="302">
        <v>28.151</v>
      </c>
    </row>
    <row r="200" spans="1:20" ht="30" customHeight="1" thickBot="1" x14ac:dyDescent="0.35">
      <c r="A200" s="499"/>
      <c r="B200" s="521"/>
      <c r="C200" s="521"/>
      <c r="D200" s="63">
        <v>20.9</v>
      </c>
      <c r="E200" s="82" t="s">
        <v>81</v>
      </c>
      <c r="F200" s="63">
        <v>20.9</v>
      </c>
      <c r="G200" s="63">
        <v>20.9</v>
      </c>
      <c r="H200" s="63">
        <v>20.9</v>
      </c>
      <c r="I200" s="63">
        <v>20.9</v>
      </c>
      <c r="J200" s="63">
        <v>20.9</v>
      </c>
      <c r="K200" s="63">
        <v>20.9</v>
      </c>
      <c r="L200" s="63">
        <v>20.9</v>
      </c>
      <c r="M200" s="63">
        <v>20.9</v>
      </c>
      <c r="N200" s="63">
        <v>20.9</v>
      </c>
      <c r="O200" s="63">
        <v>20.9</v>
      </c>
      <c r="P200" s="63">
        <v>20.9</v>
      </c>
      <c r="Q200" s="63">
        <v>20.9</v>
      </c>
      <c r="R200" s="63">
        <v>20.9</v>
      </c>
      <c r="S200" s="63">
        <v>20.9</v>
      </c>
      <c r="T200" s="63">
        <v>20.9</v>
      </c>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33"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286">
        <v>20.931000000000001</v>
      </c>
      <c r="E204" s="268" t="s">
        <v>88</v>
      </c>
      <c r="F204" s="262">
        <v>0</v>
      </c>
      <c r="G204" s="262">
        <v>0</v>
      </c>
      <c r="H204" s="262">
        <v>0</v>
      </c>
      <c r="I204" s="262">
        <v>0</v>
      </c>
      <c r="J204" s="262">
        <v>0</v>
      </c>
      <c r="K204" s="262">
        <v>0</v>
      </c>
      <c r="L204" s="262">
        <v>0</v>
      </c>
      <c r="M204" s="262">
        <v>0</v>
      </c>
      <c r="N204" s="262">
        <v>0</v>
      </c>
      <c r="O204" s="262">
        <v>0</v>
      </c>
      <c r="P204" s="262">
        <v>4</v>
      </c>
      <c r="Q204" s="262">
        <v>8</v>
      </c>
      <c r="R204" s="262">
        <v>14</v>
      </c>
      <c r="S204" s="262">
        <v>20.931000000000001</v>
      </c>
      <c r="T204" s="262">
        <v>20.931000000000001</v>
      </c>
    </row>
    <row r="205" spans="1:20" ht="15" thickBot="1" x14ac:dyDescent="0.35">
      <c r="A205" s="499"/>
      <c r="B205" s="495"/>
      <c r="C205" s="495"/>
      <c r="D205" s="138">
        <v>20.9</v>
      </c>
      <c r="E205" s="268" t="s">
        <v>81</v>
      </c>
      <c r="F205" s="138">
        <v>20.9</v>
      </c>
      <c r="G205" s="138">
        <v>20.9</v>
      </c>
      <c r="H205" s="138">
        <v>20.9</v>
      </c>
      <c r="I205" s="138">
        <v>20.9</v>
      </c>
      <c r="J205" s="138">
        <v>20.9</v>
      </c>
      <c r="K205" s="138">
        <v>20.9</v>
      </c>
      <c r="L205" s="138">
        <v>20.9</v>
      </c>
      <c r="M205" s="138">
        <v>20.9</v>
      </c>
      <c r="N205" s="138">
        <v>20.9</v>
      </c>
      <c r="O205" s="138">
        <v>20.9</v>
      </c>
      <c r="P205" s="138">
        <v>20.9</v>
      </c>
      <c r="Q205" s="138">
        <v>20.9</v>
      </c>
      <c r="R205" s="138">
        <v>20.9</v>
      </c>
      <c r="S205" s="138">
        <v>20.9</v>
      </c>
      <c r="T205" s="138">
        <v>20.9</v>
      </c>
    </row>
    <row r="206" spans="1:20" ht="15.75" customHeight="1" thickBot="1" x14ac:dyDescent="0.35">
      <c r="A206" s="499"/>
      <c r="B206" s="495" t="s">
        <v>158</v>
      </c>
      <c r="C206" s="495"/>
      <c r="D206" s="138">
        <v>0</v>
      </c>
      <c r="E206" s="268" t="s">
        <v>88</v>
      </c>
      <c r="F206" s="233">
        <v>0</v>
      </c>
      <c r="G206" s="233">
        <v>0</v>
      </c>
      <c r="H206" s="233">
        <v>0</v>
      </c>
      <c r="I206" s="233">
        <v>0</v>
      </c>
      <c r="J206" s="233">
        <v>0</v>
      </c>
      <c r="K206" s="233">
        <v>0</v>
      </c>
      <c r="L206" s="233">
        <v>0</v>
      </c>
      <c r="M206" s="233">
        <v>0</v>
      </c>
      <c r="N206" s="233">
        <v>0</v>
      </c>
      <c r="O206" s="233">
        <v>0</v>
      </c>
      <c r="P206" s="233">
        <v>0</v>
      </c>
      <c r="Q206" s="233">
        <v>0</v>
      </c>
      <c r="R206" s="233">
        <v>0</v>
      </c>
      <c r="S206" s="233">
        <v>0</v>
      </c>
      <c r="T206" s="233">
        <v>0</v>
      </c>
    </row>
    <row r="207" spans="1:20" ht="15" thickBot="1" x14ac:dyDescent="0.35">
      <c r="A207" s="499"/>
      <c r="B207" s="495"/>
      <c r="C207" s="495"/>
      <c r="D207" s="286">
        <v>20.931000000000001</v>
      </c>
      <c r="E207" s="268" t="s">
        <v>88</v>
      </c>
      <c r="F207" s="262">
        <v>0</v>
      </c>
      <c r="G207" s="262">
        <v>0</v>
      </c>
      <c r="H207" s="262">
        <v>0</v>
      </c>
      <c r="I207" s="262">
        <v>0</v>
      </c>
      <c r="J207" s="262">
        <v>0</v>
      </c>
      <c r="K207" s="262">
        <v>0</v>
      </c>
      <c r="L207" s="262">
        <v>0</v>
      </c>
      <c r="M207" s="262">
        <v>0</v>
      </c>
      <c r="N207" s="262">
        <v>0</v>
      </c>
      <c r="O207" s="262">
        <v>0</v>
      </c>
      <c r="P207" s="262">
        <v>4</v>
      </c>
      <c r="Q207" s="262">
        <v>8</v>
      </c>
      <c r="R207" s="262">
        <v>14</v>
      </c>
      <c r="S207" s="262">
        <v>20.931000000000001</v>
      </c>
      <c r="T207" s="262">
        <v>20.931000000000001</v>
      </c>
    </row>
    <row r="208" spans="1:20" ht="15" thickBot="1" x14ac:dyDescent="0.35">
      <c r="A208" s="499"/>
      <c r="B208" s="495" t="s">
        <v>89</v>
      </c>
      <c r="C208" s="495"/>
      <c r="D208" s="498">
        <v>0.26500000000000001</v>
      </c>
      <c r="E208" s="268" t="s">
        <v>83</v>
      </c>
      <c r="F208" s="523">
        <v>0</v>
      </c>
      <c r="G208" s="523">
        <v>0</v>
      </c>
      <c r="H208" s="523">
        <v>0</v>
      </c>
      <c r="I208" s="523">
        <v>0</v>
      </c>
      <c r="J208" s="523">
        <v>0</v>
      </c>
      <c r="K208" s="523">
        <v>0</v>
      </c>
      <c r="L208" s="523">
        <v>0</v>
      </c>
      <c r="M208" s="523">
        <v>0</v>
      </c>
      <c r="N208" s="523">
        <v>0</v>
      </c>
      <c r="O208" s="523">
        <v>0</v>
      </c>
      <c r="P208" s="498">
        <v>0.26500000000000001</v>
      </c>
      <c r="Q208" s="498">
        <v>0.26500000000000001</v>
      </c>
      <c r="R208" s="498">
        <v>0.26500000000000001</v>
      </c>
      <c r="S208" s="498">
        <v>0.26500000000000001</v>
      </c>
      <c r="T208" s="498">
        <v>0.26500000000000001</v>
      </c>
    </row>
    <row r="209" spans="1:21" ht="15" thickBot="1" x14ac:dyDescent="0.35">
      <c r="A209" s="499"/>
      <c r="B209" s="495"/>
      <c r="C209" s="495"/>
      <c r="D209" s="498"/>
      <c r="E209" s="268" t="s">
        <v>84</v>
      </c>
      <c r="F209" s="523"/>
      <c r="G209" s="523"/>
      <c r="H209" s="523"/>
      <c r="I209" s="523"/>
      <c r="J209" s="523"/>
      <c r="K209" s="523"/>
      <c r="L209" s="523"/>
      <c r="M209" s="523"/>
      <c r="N209" s="523"/>
      <c r="O209" s="523"/>
      <c r="P209" s="498"/>
      <c r="Q209" s="498"/>
      <c r="R209" s="498"/>
      <c r="S209" s="498"/>
      <c r="T209" s="498"/>
    </row>
    <row r="210" spans="1:21"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1"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1"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1"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1"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1"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1"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1" ht="15" thickBot="1" x14ac:dyDescent="0.35">
      <c r="A217" s="499"/>
      <c r="B217" s="495" t="s">
        <v>94</v>
      </c>
      <c r="C217" s="495"/>
      <c r="D217" s="265">
        <v>1400</v>
      </c>
      <c r="E217" s="267" t="s">
        <v>95</v>
      </c>
      <c r="F217" s="63">
        <v>1000</v>
      </c>
      <c r="G217" s="63">
        <v>1000</v>
      </c>
      <c r="H217" s="63">
        <v>1000</v>
      </c>
      <c r="I217" s="63">
        <v>1000</v>
      </c>
      <c r="J217" s="63">
        <v>1000</v>
      </c>
      <c r="K217" s="63">
        <v>1300</v>
      </c>
      <c r="L217" s="63">
        <v>1300</v>
      </c>
      <c r="M217" s="63">
        <v>1300</v>
      </c>
      <c r="N217" s="63">
        <v>1300</v>
      </c>
      <c r="O217" s="63">
        <v>1300</v>
      </c>
      <c r="P217" s="63">
        <v>1400</v>
      </c>
      <c r="Q217" s="63">
        <v>1400</v>
      </c>
      <c r="R217" s="63">
        <v>1400</v>
      </c>
      <c r="S217" s="63">
        <v>1400</v>
      </c>
      <c r="T217" s="286">
        <v>1400</v>
      </c>
    </row>
    <row r="218" spans="1:21" ht="15" thickBot="1" x14ac:dyDescent="0.35">
      <c r="A218" s="499"/>
      <c r="B218" s="495"/>
      <c r="C218" s="495"/>
      <c r="D218" s="313">
        <v>28.151</v>
      </c>
      <c r="E218" s="267" t="s">
        <v>81</v>
      </c>
      <c r="F218" s="302">
        <v>28.151</v>
      </c>
      <c r="G218" s="302">
        <v>28.151</v>
      </c>
      <c r="H218" s="302">
        <v>28.151</v>
      </c>
      <c r="I218" s="302">
        <v>28.151</v>
      </c>
      <c r="J218" s="302">
        <v>28.151</v>
      </c>
      <c r="K218" s="302">
        <v>28.151</v>
      </c>
      <c r="L218" s="302">
        <v>28.151</v>
      </c>
      <c r="M218" s="302">
        <v>28.151</v>
      </c>
      <c r="N218" s="302">
        <v>28.151</v>
      </c>
      <c r="O218" s="302">
        <v>28.151</v>
      </c>
      <c r="P218" s="302">
        <v>28.151</v>
      </c>
      <c r="Q218" s="302">
        <v>28.151</v>
      </c>
      <c r="R218" s="302">
        <v>28.151</v>
      </c>
      <c r="S218" s="302">
        <v>28.151</v>
      </c>
      <c r="T218" s="302">
        <v>28.151</v>
      </c>
    </row>
    <row r="219" spans="1:21" ht="15" thickBot="1" x14ac:dyDescent="0.35">
      <c r="A219" s="499"/>
      <c r="B219" s="495" t="s">
        <v>96</v>
      </c>
      <c r="C219" s="495"/>
      <c r="D219" s="313">
        <v>28.151</v>
      </c>
      <c r="E219" s="267" t="s">
        <v>81</v>
      </c>
      <c r="F219" s="302">
        <v>28.151</v>
      </c>
      <c r="G219" s="302">
        <v>28.151</v>
      </c>
      <c r="H219" s="302">
        <v>28.151</v>
      </c>
      <c r="I219" s="302">
        <v>28.151</v>
      </c>
      <c r="J219" s="302">
        <v>28.151</v>
      </c>
      <c r="K219" s="302">
        <v>28.151</v>
      </c>
      <c r="L219" s="302">
        <v>28.151</v>
      </c>
      <c r="M219" s="302">
        <v>28.151</v>
      </c>
      <c r="N219" s="302">
        <v>28.151</v>
      </c>
      <c r="O219" s="302">
        <v>28.151</v>
      </c>
      <c r="P219" s="302">
        <v>28.151</v>
      </c>
      <c r="Q219" s="302">
        <v>28.151</v>
      </c>
      <c r="R219" s="302">
        <v>28.151</v>
      </c>
      <c r="S219" s="302">
        <v>28.151</v>
      </c>
      <c r="T219" s="302">
        <v>28.151</v>
      </c>
    </row>
    <row r="220" spans="1:21" ht="21" thickBot="1" x14ac:dyDescent="0.35">
      <c r="A220" s="499"/>
      <c r="B220" s="495"/>
      <c r="C220" s="495"/>
      <c r="D220" s="266">
        <v>4155</v>
      </c>
      <c r="E220" s="267" t="s">
        <v>97</v>
      </c>
      <c r="F220" s="245">
        <f>864+278</f>
        <v>1142</v>
      </c>
      <c r="G220" s="245">
        <f t="shared" ref="G220:I222" si="1">864+278</f>
        <v>1142</v>
      </c>
      <c r="H220" s="245">
        <f t="shared" si="1"/>
        <v>1142</v>
      </c>
      <c r="I220" s="245">
        <f t="shared" si="1"/>
        <v>1142</v>
      </c>
      <c r="J220" s="245">
        <v>1142</v>
      </c>
      <c r="K220" s="245">
        <v>1142</v>
      </c>
      <c r="L220" s="311">
        <v>1976</v>
      </c>
      <c r="M220" s="311">
        <v>1976</v>
      </c>
      <c r="N220" s="311">
        <v>1976</v>
      </c>
      <c r="O220" s="63">
        <v>1976</v>
      </c>
      <c r="P220" s="242">
        <v>4155</v>
      </c>
      <c r="Q220" s="242">
        <v>4155</v>
      </c>
      <c r="R220" s="242">
        <v>4155</v>
      </c>
      <c r="S220" s="242">
        <v>4155</v>
      </c>
      <c r="T220" s="242">
        <v>4155</v>
      </c>
      <c r="U220" s="2"/>
    </row>
    <row r="221" spans="1:21" ht="15" thickBot="1" x14ac:dyDescent="0.35">
      <c r="A221" s="499"/>
      <c r="B221" s="495" t="s">
        <v>98</v>
      </c>
      <c r="C221" s="495"/>
      <c r="D221" s="241">
        <v>31.396000000000001</v>
      </c>
      <c r="E221" s="314">
        <v>30.925999999999998</v>
      </c>
      <c r="F221" s="310">
        <v>30.925999999999998</v>
      </c>
      <c r="G221" s="310">
        <v>30.925999999999998</v>
      </c>
      <c r="H221" s="310">
        <v>30.925999999999998</v>
      </c>
      <c r="I221" s="310">
        <v>30.925999999999998</v>
      </c>
      <c r="J221" s="310">
        <v>30.925999999999998</v>
      </c>
      <c r="K221" s="310">
        <v>30.925999999999998</v>
      </c>
      <c r="L221" s="310">
        <v>30.925999999999998</v>
      </c>
      <c r="M221" s="310">
        <v>30.925999999999998</v>
      </c>
      <c r="N221" s="310">
        <v>30.925999999999998</v>
      </c>
      <c r="O221" s="310">
        <v>30.925999999999998</v>
      </c>
      <c r="P221" s="310">
        <v>30.925999999999998</v>
      </c>
      <c r="Q221" s="310">
        <v>30.925999999999998</v>
      </c>
      <c r="R221" s="310">
        <v>30.925999999999998</v>
      </c>
      <c r="S221" s="241">
        <v>31.396000000000001</v>
      </c>
      <c r="T221" s="241">
        <v>31.396000000000001</v>
      </c>
    </row>
    <row r="222" spans="1:21" ht="21" thickBot="1" x14ac:dyDescent="0.35">
      <c r="A222" s="499"/>
      <c r="B222" s="495"/>
      <c r="C222" s="495"/>
      <c r="D222" s="266">
        <v>4155</v>
      </c>
      <c r="E222" s="267" t="s">
        <v>97</v>
      </c>
      <c r="F222" s="245">
        <f>864+278</f>
        <v>1142</v>
      </c>
      <c r="G222" s="245">
        <f t="shared" si="1"/>
        <v>1142</v>
      </c>
      <c r="H222" s="245">
        <f t="shared" si="1"/>
        <v>1142</v>
      </c>
      <c r="I222" s="245">
        <f t="shared" si="1"/>
        <v>1142</v>
      </c>
      <c r="J222" s="245">
        <v>1142</v>
      </c>
      <c r="K222" s="245">
        <v>1142</v>
      </c>
      <c r="L222" s="311">
        <f>K222+278</f>
        <v>1420</v>
      </c>
      <c r="M222" s="311">
        <f t="shared" ref="M222:N222" si="2">L222+278</f>
        <v>1698</v>
      </c>
      <c r="N222" s="311">
        <f t="shared" si="2"/>
        <v>1976</v>
      </c>
      <c r="O222" s="63">
        <v>1976</v>
      </c>
      <c r="P222" s="242">
        <v>4155</v>
      </c>
      <c r="Q222" s="242">
        <v>4155</v>
      </c>
      <c r="R222" s="242">
        <v>4155</v>
      </c>
      <c r="S222" s="242">
        <v>4155</v>
      </c>
      <c r="T222" s="242">
        <v>4155</v>
      </c>
    </row>
    <row r="223" spans="1:21" ht="15" thickBot="1" x14ac:dyDescent="0.35">
      <c r="A223" s="499"/>
      <c r="B223" s="495" t="s">
        <v>99</v>
      </c>
      <c r="C223" s="495"/>
      <c r="D223" s="265">
        <v>611</v>
      </c>
      <c r="E223" s="267" t="s">
        <v>95</v>
      </c>
      <c r="F223" s="262">
        <v>0</v>
      </c>
      <c r="G223" s="262">
        <v>0</v>
      </c>
      <c r="H223" s="262">
        <v>0</v>
      </c>
      <c r="I223" s="262">
        <v>0</v>
      </c>
      <c r="J223" s="262">
        <v>0</v>
      </c>
      <c r="K223" s="262">
        <v>0</v>
      </c>
      <c r="L223" s="262">
        <v>0</v>
      </c>
      <c r="M223" s="262">
        <v>0</v>
      </c>
      <c r="N223" s="262">
        <v>0</v>
      </c>
      <c r="O223" s="262">
        <v>0</v>
      </c>
      <c r="P223" s="138">
        <v>150</v>
      </c>
      <c r="Q223" s="138">
        <v>300</v>
      </c>
      <c r="R223" s="138">
        <v>450</v>
      </c>
      <c r="S223" s="138">
        <v>611</v>
      </c>
      <c r="T223" s="138">
        <v>611</v>
      </c>
    </row>
    <row r="224" spans="1:21" ht="15" thickBot="1" x14ac:dyDescent="0.35">
      <c r="A224" s="499"/>
      <c r="B224" s="495"/>
      <c r="C224" s="495"/>
      <c r="D224" s="262">
        <v>20.931000000000001</v>
      </c>
      <c r="E224" s="267" t="s">
        <v>88</v>
      </c>
      <c r="F224" s="262">
        <v>0</v>
      </c>
      <c r="G224" s="262">
        <v>0</v>
      </c>
      <c r="H224" s="262">
        <v>0</v>
      </c>
      <c r="I224" s="262">
        <v>0</v>
      </c>
      <c r="J224" s="262">
        <v>0</v>
      </c>
      <c r="K224" s="262">
        <v>0</v>
      </c>
      <c r="L224" s="262">
        <v>0</v>
      </c>
      <c r="M224" s="262">
        <v>0</v>
      </c>
      <c r="N224" s="262">
        <v>0</v>
      </c>
      <c r="O224" s="262">
        <v>0</v>
      </c>
      <c r="P224" s="262">
        <v>4</v>
      </c>
      <c r="Q224" s="262">
        <v>8</v>
      </c>
      <c r="R224" s="262">
        <v>14</v>
      </c>
      <c r="S224" s="262">
        <v>20.931000000000001</v>
      </c>
      <c r="T224" s="262">
        <v>20.931000000000001</v>
      </c>
    </row>
    <row r="225" spans="1:22" ht="15" thickBot="1" x14ac:dyDescent="0.35">
      <c r="A225" s="499"/>
      <c r="B225" s="534" t="s">
        <v>100</v>
      </c>
      <c r="C225" s="411"/>
      <c r="D225" s="161">
        <v>4206</v>
      </c>
      <c r="E225" s="267" t="s">
        <v>38</v>
      </c>
      <c r="F225" s="262">
        <v>0</v>
      </c>
      <c r="G225" s="262">
        <v>0</v>
      </c>
      <c r="H225" s="262">
        <v>0</v>
      </c>
      <c r="I225" s="262">
        <v>0</v>
      </c>
      <c r="J225" s="262">
        <v>0</v>
      </c>
      <c r="K225" s="242">
        <v>0</v>
      </c>
      <c r="L225" s="242">
        <v>200</v>
      </c>
      <c r="M225" s="242">
        <v>400</v>
      </c>
      <c r="N225" s="242">
        <v>600</v>
      </c>
      <c r="O225" s="242">
        <v>800</v>
      </c>
      <c r="P225" s="242">
        <v>4155</v>
      </c>
      <c r="Q225" s="242">
        <v>4155</v>
      </c>
      <c r="R225" s="242">
        <v>4155</v>
      </c>
      <c r="S225" s="242">
        <v>4155</v>
      </c>
      <c r="T225" s="242">
        <v>4155</v>
      </c>
      <c r="U225" s="2"/>
    </row>
    <row r="226" spans="1:22" ht="15" thickBot="1" x14ac:dyDescent="0.35">
      <c r="A226" s="499"/>
      <c r="B226" s="535"/>
      <c r="C226" s="536"/>
      <c r="D226" s="161">
        <v>4206</v>
      </c>
      <c r="E226" s="267" t="s">
        <v>38</v>
      </c>
      <c r="F226" s="245">
        <v>4240</v>
      </c>
      <c r="G226" s="245">
        <v>4240</v>
      </c>
      <c r="H226" s="245">
        <v>4240</v>
      </c>
      <c r="I226" s="245">
        <v>4240</v>
      </c>
      <c r="J226" s="245">
        <v>4240</v>
      </c>
      <c r="K226" s="63">
        <v>4223</v>
      </c>
      <c r="L226" s="63">
        <v>4223</v>
      </c>
      <c r="M226" s="63">
        <v>4223</v>
      </c>
      <c r="N226" s="63">
        <v>4223</v>
      </c>
      <c r="O226" s="63">
        <v>4223</v>
      </c>
      <c r="P226" s="242">
        <v>4206</v>
      </c>
      <c r="Q226" s="242">
        <v>4206</v>
      </c>
      <c r="R226" s="242">
        <v>4206</v>
      </c>
      <c r="S226" s="242">
        <v>4206</v>
      </c>
      <c r="T226" s="242">
        <v>4206</v>
      </c>
    </row>
    <row r="227" spans="1:22" ht="30"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5.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44.25"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32.25"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5.2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29.25" customHeight="1"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2:K2"/>
    <mergeCell ref="A3:K3"/>
    <mergeCell ref="B70:C70"/>
    <mergeCell ref="B80:C80"/>
    <mergeCell ref="B90:C9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O208:O209"/>
    <mergeCell ref="P208:P209"/>
    <mergeCell ref="D208:D209"/>
    <mergeCell ref="F208:F209"/>
    <mergeCell ref="G208:G209"/>
    <mergeCell ref="H208:H209"/>
    <mergeCell ref="I208:I209"/>
    <mergeCell ref="J208:J209"/>
    <mergeCell ref="L208:L209"/>
    <mergeCell ref="M208:M209"/>
    <mergeCell ref="N208:N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10:A11"/>
    <mergeCell ref="D213:D214"/>
    <mergeCell ref="K10:O10"/>
    <mergeCell ref="P10:T10"/>
    <mergeCell ref="B13:T13"/>
    <mergeCell ref="A14:A37"/>
    <mergeCell ref="B14:B19"/>
    <mergeCell ref="C14:C15"/>
    <mergeCell ref="D14:D15"/>
    <mergeCell ref="E14:E15"/>
    <mergeCell ref="F14:F15"/>
    <mergeCell ref="A4:C4"/>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A8:O8"/>
  </mergeCells>
  <pageMargins left="0.39370078740157483" right="3.937007874015748E-2" top="0.15748031496062992" bottom="0.15748031496062992"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42"/>
  <sheetViews>
    <sheetView zoomScale="110" zoomScaleNormal="110" workbookViewId="0"/>
  </sheetViews>
  <sheetFormatPr defaultRowHeight="14.4" x14ac:dyDescent="0.3"/>
  <cols>
    <col min="1" max="1" width="4" customWidth="1"/>
    <col min="2" max="2" width="20.109375" customWidth="1"/>
    <col min="3" max="3" width="7.6640625" customWidth="1"/>
    <col min="4" max="4" width="6.33203125" customWidth="1"/>
    <col min="5" max="5" width="7.88671875" customWidth="1"/>
    <col min="6" max="6" width="5.109375" customWidth="1"/>
    <col min="7" max="7" width="5.6640625" customWidth="1"/>
    <col min="8" max="8" width="6.44140625" customWidth="1"/>
    <col min="9" max="9" width="5.88671875" customWidth="1"/>
    <col min="10" max="10" width="6.109375" customWidth="1"/>
    <col min="11" max="11" width="5.5546875" customWidth="1"/>
    <col min="12" max="12" width="5.109375" customWidth="1"/>
    <col min="13" max="13" width="6" customWidth="1"/>
    <col min="14" max="14" width="5.109375" customWidth="1"/>
    <col min="15" max="15" width="4.33203125" customWidth="1"/>
    <col min="16" max="17" width="5.5546875" customWidth="1"/>
    <col min="18" max="18" width="5.6640625" customWidth="1"/>
    <col min="19" max="19" width="6.33203125" customWidth="1"/>
    <col min="20" max="20" width="7"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c r="N2" s="366"/>
    </row>
    <row r="3" spans="1:20" ht="15.6" x14ac:dyDescent="0.3">
      <c r="A3" s="453" t="s">
        <v>164</v>
      </c>
      <c r="B3" s="453"/>
      <c r="C3" s="453"/>
      <c r="D3" s="367"/>
      <c r="E3" s="366"/>
      <c r="F3" s="366"/>
      <c r="G3" s="366"/>
      <c r="H3" s="366"/>
      <c r="I3" s="366"/>
      <c r="J3" s="366"/>
      <c r="K3" s="366"/>
      <c r="L3" s="366"/>
      <c r="M3" s="366"/>
      <c r="T3" s="5"/>
    </row>
    <row r="4" spans="1:20" ht="15.6" x14ac:dyDescent="0.3">
      <c r="A4" s="453" t="s">
        <v>128</v>
      </c>
      <c r="B4" s="453"/>
      <c r="C4" s="453"/>
      <c r="D4" s="6"/>
      <c r="E4" s="7"/>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30.6"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51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510"/>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51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510"/>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51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5" thickBot="1" x14ac:dyDescent="0.35">
      <c r="A19" s="499"/>
      <c r="B19" s="495"/>
      <c r="C19" s="510"/>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510"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510"/>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51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510"/>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51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5" thickBot="1" x14ac:dyDescent="0.35">
      <c r="A25" s="499"/>
      <c r="B25" s="495"/>
      <c r="C25" s="510"/>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51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510"/>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51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510"/>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51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510"/>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51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510"/>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51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510"/>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51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15" thickBot="1" x14ac:dyDescent="0.35">
      <c r="A37" s="499"/>
      <c r="B37" s="344"/>
      <c r="C37" s="510"/>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0.2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24" customHeight="1" thickBot="1" x14ac:dyDescent="0.35">
      <c r="A63" s="499"/>
      <c r="B63" s="509"/>
      <c r="C63" s="509"/>
      <c r="D63" s="156">
        <f>D217</f>
        <v>1100</v>
      </c>
      <c r="E63" s="510"/>
      <c r="F63" s="156">
        <f>F217</f>
        <v>500</v>
      </c>
      <c r="G63" s="156">
        <f t="shared" ref="G63:T63" si="0">G217</f>
        <v>500</v>
      </c>
      <c r="H63" s="156">
        <f t="shared" si="0"/>
        <v>500</v>
      </c>
      <c r="I63" s="156">
        <f t="shared" si="0"/>
        <v>500</v>
      </c>
      <c r="J63" s="156">
        <f t="shared" si="0"/>
        <v>500</v>
      </c>
      <c r="K63" s="156">
        <f t="shared" si="0"/>
        <v>800</v>
      </c>
      <c r="L63" s="156">
        <f t="shared" si="0"/>
        <v>800</v>
      </c>
      <c r="M63" s="156">
        <f t="shared" si="0"/>
        <v>800</v>
      </c>
      <c r="N63" s="156">
        <f t="shared" si="0"/>
        <v>800</v>
      </c>
      <c r="O63" s="156">
        <f t="shared" si="0"/>
        <v>800</v>
      </c>
      <c r="P63" s="156">
        <f t="shared" si="0"/>
        <v>1100</v>
      </c>
      <c r="Q63" s="156">
        <f t="shared" si="0"/>
        <v>1100</v>
      </c>
      <c r="R63" s="156">
        <f t="shared" si="0"/>
        <v>1100</v>
      </c>
      <c r="S63" s="156">
        <f t="shared" si="0"/>
        <v>1100</v>
      </c>
      <c r="T63" s="156">
        <f t="shared" si="0"/>
        <v>1100</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2.2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1.75" customHeight="1" thickBot="1" x14ac:dyDescent="0.35">
      <c r="A74" s="499"/>
      <c r="B74" s="508" t="s">
        <v>43</v>
      </c>
      <c r="C74" s="508"/>
      <c r="D74" s="283">
        <v>100</v>
      </c>
      <c r="E74" s="144"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4.75" customHeight="1" thickBot="1" x14ac:dyDescent="0.35">
      <c r="A75" s="499"/>
      <c r="B75" s="508" t="s">
        <v>44</v>
      </c>
      <c r="C75" s="508"/>
      <c r="D75" s="283">
        <v>50</v>
      </c>
      <c r="E75" s="82" t="s">
        <v>20</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30"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510"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510"/>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510"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510"/>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510"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510"/>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72"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5" thickBot="1" x14ac:dyDescent="0.35">
      <c r="A88" s="499"/>
      <c r="B88" s="495"/>
      <c r="C88" s="172"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5" thickBot="1" x14ac:dyDescent="0.35">
      <c r="A89" s="499"/>
      <c r="B89" s="495"/>
      <c r="C89" s="172"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7" customHeight="1" thickBot="1" x14ac:dyDescent="0.35">
      <c r="A90" s="499"/>
      <c r="B90" s="528" t="s">
        <v>52</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8" customHeight="1"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9.2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1.25" customHeight="1"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9" customHeight="1"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3" customHeight="1"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28.5"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5"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26.25"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27.75" customHeight="1"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384"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384"/>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384"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384"/>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384"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384"/>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384"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384"/>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384"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384"/>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33" customHeight="1"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29.2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22.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4.75" customHeight="1" thickBot="1" x14ac:dyDescent="0.35">
      <c r="A187" s="499"/>
      <c r="B187" s="521" t="s">
        <v>79</v>
      </c>
      <c r="C187" s="521"/>
      <c r="D187" s="346">
        <v>11.5</v>
      </c>
      <c r="E187" s="530" t="s">
        <v>20</v>
      </c>
      <c r="F187" s="346">
        <v>11.5</v>
      </c>
      <c r="G187" s="346">
        <v>11.5</v>
      </c>
      <c r="H187" s="346">
        <v>11.5</v>
      </c>
      <c r="I187" s="346">
        <v>11.5</v>
      </c>
      <c r="J187" s="346">
        <v>11.5</v>
      </c>
      <c r="K187" s="346">
        <v>11.5</v>
      </c>
      <c r="L187" s="346">
        <v>11.5</v>
      </c>
      <c r="M187" s="346">
        <v>11.5</v>
      </c>
      <c r="N187" s="346">
        <v>11.5</v>
      </c>
      <c r="O187" s="346">
        <v>11.5</v>
      </c>
      <c r="P187" s="346">
        <v>11.5</v>
      </c>
      <c r="Q187" s="346">
        <v>11.5</v>
      </c>
      <c r="R187" s="346">
        <v>11.5</v>
      </c>
      <c r="S187" s="346">
        <v>11.5</v>
      </c>
      <c r="T187" s="346">
        <v>11.5</v>
      </c>
    </row>
    <row r="188" spans="1:20" ht="20.25" customHeight="1" thickBot="1" x14ac:dyDescent="0.35">
      <c r="A188" s="499"/>
      <c r="B188" s="521"/>
      <c r="C188" s="521"/>
      <c r="D188" s="346"/>
      <c r="E188" s="530"/>
      <c r="F188" s="346"/>
      <c r="G188" s="346"/>
      <c r="H188" s="346"/>
      <c r="I188" s="346"/>
      <c r="J188" s="346"/>
      <c r="K188" s="346"/>
      <c r="L188" s="346"/>
      <c r="M188" s="346"/>
      <c r="N188" s="346"/>
      <c r="O188" s="346"/>
      <c r="P188" s="346"/>
      <c r="Q188" s="346"/>
      <c r="R188" s="346"/>
      <c r="S188" s="346"/>
      <c r="T188" s="346"/>
    </row>
    <row r="189" spans="1:20" ht="21.75" customHeight="1" thickBot="1" x14ac:dyDescent="0.35">
      <c r="A189" s="499"/>
      <c r="B189" s="508" t="s">
        <v>80</v>
      </c>
      <c r="C189" s="508"/>
      <c r="D189" s="315">
        <v>7.27</v>
      </c>
      <c r="E189" s="82" t="s">
        <v>81</v>
      </c>
      <c r="F189" s="315">
        <v>7.27</v>
      </c>
      <c r="G189" s="315">
        <v>7.27</v>
      </c>
      <c r="H189" s="315">
        <v>7.27</v>
      </c>
      <c r="I189" s="315">
        <v>7.27</v>
      </c>
      <c r="J189" s="315">
        <v>7.27</v>
      </c>
      <c r="K189" s="315">
        <v>7.27</v>
      </c>
      <c r="L189" s="315">
        <v>7.27</v>
      </c>
      <c r="M189" s="315">
        <v>7.27</v>
      </c>
      <c r="N189" s="315">
        <v>7.27</v>
      </c>
      <c r="O189" s="315">
        <v>7.27</v>
      </c>
      <c r="P189" s="315">
        <v>7.27</v>
      </c>
      <c r="Q189" s="315">
        <v>7.27</v>
      </c>
      <c r="R189" s="315">
        <v>7.27</v>
      </c>
      <c r="S189" s="315">
        <v>7.27</v>
      </c>
      <c r="T189" s="315">
        <v>34.9</v>
      </c>
    </row>
    <row r="190" spans="1:20" ht="27" customHeight="1" thickBot="1" x14ac:dyDescent="0.35">
      <c r="A190" s="499"/>
      <c r="B190" s="508"/>
      <c r="C190" s="508"/>
      <c r="D190" s="315">
        <v>34.9</v>
      </c>
      <c r="E190" s="82" t="s">
        <v>81</v>
      </c>
      <c r="F190" s="315">
        <v>7.27</v>
      </c>
      <c r="G190" s="315">
        <v>7.27</v>
      </c>
      <c r="H190" s="315">
        <v>7.27</v>
      </c>
      <c r="I190" s="315">
        <v>7.27</v>
      </c>
      <c r="J190" s="315">
        <v>7.27</v>
      </c>
      <c r="K190" s="315">
        <v>7.27</v>
      </c>
      <c r="L190" s="315">
        <v>7.27</v>
      </c>
      <c r="M190" s="315">
        <v>7.27</v>
      </c>
      <c r="N190" s="315">
        <v>7.27</v>
      </c>
      <c r="O190" s="315">
        <v>7.27</v>
      </c>
      <c r="P190" s="315">
        <v>7.27</v>
      </c>
      <c r="Q190" s="315">
        <v>7.27</v>
      </c>
      <c r="R190" s="315">
        <v>7.27</v>
      </c>
      <c r="S190" s="315">
        <v>34.9</v>
      </c>
      <c r="T190" s="315">
        <v>34.9</v>
      </c>
    </row>
    <row r="191" spans="1:20" ht="25.5" customHeight="1" thickBot="1" x14ac:dyDescent="0.35">
      <c r="A191" s="499"/>
      <c r="B191" s="508" t="s">
        <v>82</v>
      </c>
      <c r="C191" s="508"/>
      <c r="D191" s="354">
        <v>1.01</v>
      </c>
      <c r="E191" s="82" t="s">
        <v>83</v>
      </c>
      <c r="F191" s="510">
        <v>1.01</v>
      </c>
      <c r="G191" s="510">
        <v>1.01</v>
      </c>
      <c r="H191" s="510">
        <v>1.01</v>
      </c>
      <c r="I191" s="510">
        <v>1.01</v>
      </c>
      <c r="J191" s="510">
        <v>1.01</v>
      </c>
      <c r="K191" s="510">
        <v>1.01</v>
      </c>
      <c r="L191" s="510">
        <v>1.01</v>
      </c>
      <c r="M191" s="510">
        <v>1.01</v>
      </c>
      <c r="N191" s="510">
        <v>1.01</v>
      </c>
      <c r="O191" s="510">
        <v>1.01</v>
      </c>
      <c r="P191" s="510">
        <v>1.01</v>
      </c>
      <c r="Q191" s="510">
        <v>1.01</v>
      </c>
      <c r="R191" s="510">
        <v>1.01</v>
      </c>
      <c r="S191" s="510">
        <v>1.01</v>
      </c>
      <c r="T191" s="510">
        <v>1.01</v>
      </c>
    </row>
    <row r="192" spans="1:20" ht="27" customHeight="1" thickBot="1" x14ac:dyDescent="0.35">
      <c r="A192" s="499"/>
      <c r="B192" s="508"/>
      <c r="C192" s="508"/>
      <c r="D192" s="354"/>
      <c r="E192" s="82" t="s">
        <v>84</v>
      </c>
      <c r="F192" s="510"/>
      <c r="G192" s="510"/>
      <c r="H192" s="510"/>
      <c r="I192" s="510"/>
      <c r="J192" s="510"/>
      <c r="K192" s="510"/>
      <c r="L192" s="510"/>
      <c r="M192" s="510"/>
      <c r="N192" s="510"/>
      <c r="O192" s="510"/>
      <c r="P192" s="510"/>
      <c r="Q192" s="510"/>
      <c r="R192" s="510"/>
      <c r="S192" s="510"/>
      <c r="T192" s="510"/>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315">
        <v>34.9</v>
      </c>
      <c r="E199" s="82" t="s">
        <v>81</v>
      </c>
      <c r="F199" s="315">
        <v>7.27</v>
      </c>
      <c r="G199" s="315">
        <v>7.27</v>
      </c>
      <c r="H199" s="315">
        <v>7.27</v>
      </c>
      <c r="I199" s="315">
        <v>7.27</v>
      </c>
      <c r="J199" s="315">
        <v>7.27</v>
      </c>
      <c r="K199" s="315">
        <v>7.27</v>
      </c>
      <c r="L199" s="315">
        <v>7.27</v>
      </c>
      <c r="M199" s="315">
        <v>7.27</v>
      </c>
      <c r="N199" s="315">
        <v>7.27</v>
      </c>
      <c r="O199" s="315">
        <v>7.27</v>
      </c>
      <c r="P199" s="315">
        <v>7.27</v>
      </c>
      <c r="Q199" s="315">
        <v>7.27</v>
      </c>
      <c r="R199" s="315">
        <v>7.27</v>
      </c>
      <c r="S199" s="315">
        <v>34.9</v>
      </c>
      <c r="T199" s="315">
        <v>34.9</v>
      </c>
    </row>
    <row r="200" spans="1:20" ht="15" thickBot="1" x14ac:dyDescent="0.35">
      <c r="A200" s="499"/>
      <c r="B200" s="521"/>
      <c r="C200" s="521"/>
      <c r="D200" s="160">
        <v>50.360999999999997</v>
      </c>
      <c r="E200" s="82" t="s">
        <v>81</v>
      </c>
      <c r="F200" s="160">
        <v>50.360999999999997</v>
      </c>
      <c r="G200" s="160">
        <v>50.360999999999997</v>
      </c>
      <c r="H200" s="160">
        <v>50.360999999999997</v>
      </c>
      <c r="I200" s="160">
        <v>50.360999999999997</v>
      </c>
      <c r="J200" s="160">
        <v>50.360999999999997</v>
      </c>
      <c r="K200" s="160">
        <v>50.360999999999997</v>
      </c>
      <c r="L200" s="160">
        <v>50.360999999999997</v>
      </c>
      <c r="M200" s="160">
        <v>50.360999999999997</v>
      </c>
      <c r="N200" s="160">
        <v>50.360999999999997</v>
      </c>
      <c r="O200" s="160">
        <v>50.360999999999997</v>
      </c>
      <c r="P200" s="160">
        <v>50.360999999999997</v>
      </c>
      <c r="Q200" s="160">
        <v>50.360999999999997</v>
      </c>
      <c r="R200" s="160">
        <v>50.360999999999997</v>
      </c>
      <c r="S200" s="160">
        <v>50.360999999999997</v>
      </c>
      <c r="T200" s="160">
        <v>50.360999999999997</v>
      </c>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15"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316">
        <v>38.918999999999997</v>
      </c>
      <c r="E204" s="82" t="s">
        <v>88</v>
      </c>
      <c r="F204" s="317">
        <v>8.7629999999999999</v>
      </c>
      <c r="G204" s="317">
        <v>8.7629999999999999</v>
      </c>
      <c r="H204" s="317">
        <v>8.7629999999999999</v>
      </c>
      <c r="I204" s="317">
        <v>8.7629999999999999</v>
      </c>
      <c r="J204" s="317">
        <v>8.7629999999999999</v>
      </c>
      <c r="K204" s="317">
        <v>8.7629999999999999</v>
      </c>
      <c r="L204" s="317">
        <v>8.7629999999999999</v>
      </c>
      <c r="M204" s="317">
        <v>8.7629999999999999</v>
      </c>
      <c r="N204" s="317">
        <v>8.7629999999999999</v>
      </c>
      <c r="O204" s="317">
        <v>8.7629999999999999</v>
      </c>
      <c r="P204" s="317">
        <v>8.7629999999999999</v>
      </c>
      <c r="Q204" s="317">
        <v>8.7629999999999999</v>
      </c>
      <c r="R204" s="317">
        <v>8.7629999999999999</v>
      </c>
      <c r="S204" s="122">
        <v>38.918999999999997</v>
      </c>
      <c r="T204" s="122">
        <v>38.918999999999997</v>
      </c>
    </row>
    <row r="205" spans="1:20" ht="15" thickBot="1" x14ac:dyDescent="0.35">
      <c r="A205" s="499"/>
      <c r="B205" s="495"/>
      <c r="C205" s="495"/>
      <c r="D205" s="160">
        <v>50.360999999999997</v>
      </c>
      <c r="E205" s="82" t="s">
        <v>81</v>
      </c>
      <c r="F205" s="160">
        <v>50.360999999999997</v>
      </c>
      <c r="G205" s="160">
        <v>50.360999999999997</v>
      </c>
      <c r="H205" s="160">
        <v>50.360999999999997</v>
      </c>
      <c r="I205" s="160">
        <v>50.360999999999997</v>
      </c>
      <c r="J205" s="160">
        <v>50.360999999999997</v>
      </c>
      <c r="K205" s="160">
        <v>50.360999999999997</v>
      </c>
      <c r="L205" s="160">
        <v>50.360999999999997</v>
      </c>
      <c r="M205" s="160">
        <v>50.360999999999997</v>
      </c>
      <c r="N205" s="160">
        <v>50.360999999999997</v>
      </c>
      <c r="O205" s="160">
        <v>50.360999999999997</v>
      </c>
      <c r="P205" s="160">
        <v>50.360999999999997</v>
      </c>
      <c r="Q205" s="160">
        <v>50.360999999999997</v>
      </c>
      <c r="R205" s="160">
        <v>50.360999999999997</v>
      </c>
      <c r="S205" s="160">
        <v>50.360999999999997</v>
      </c>
      <c r="T205" s="160">
        <v>50.360999999999997</v>
      </c>
    </row>
    <row r="206" spans="1:20" ht="23.25" customHeight="1" thickBot="1" x14ac:dyDescent="0.35">
      <c r="A206" s="499"/>
      <c r="B206" s="495" t="s">
        <v>158</v>
      </c>
      <c r="C206" s="495"/>
      <c r="D206" s="160">
        <v>8.7629999999999999</v>
      </c>
      <c r="E206" s="82" t="s">
        <v>88</v>
      </c>
      <c r="F206" s="160">
        <v>0</v>
      </c>
      <c r="G206" s="160">
        <v>0</v>
      </c>
      <c r="H206" s="160">
        <v>0</v>
      </c>
      <c r="I206" s="160">
        <v>0</v>
      </c>
      <c r="J206" s="160">
        <v>0</v>
      </c>
      <c r="K206" s="160">
        <v>0</v>
      </c>
      <c r="L206" s="160">
        <v>0</v>
      </c>
      <c r="M206" s="160">
        <v>0</v>
      </c>
      <c r="N206" s="160">
        <v>0</v>
      </c>
      <c r="O206" s="160">
        <v>0</v>
      </c>
      <c r="P206" s="160">
        <v>0</v>
      </c>
      <c r="Q206" s="160">
        <v>0</v>
      </c>
      <c r="R206" s="160">
        <v>0</v>
      </c>
      <c r="S206" s="160">
        <v>0</v>
      </c>
      <c r="T206" s="160">
        <v>0</v>
      </c>
    </row>
    <row r="207" spans="1:20" ht="22.5" customHeight="1" thickBot="1" x14ac:dyDescent="0.35">
      <c r="A207" s="499"/>
      <c r="B207" s="495"/>
      <c r="C207" s="495"/>
      <c r="D207" s="316">
        <v>38.918999999999997</v>
      </c>
      <c r="E207" s="82" t="s">
        <v>88</v>
      </c>
      <c r="F207" s="317">
        <v>8.7629999999999999</v>
      </c>
      <c r="G207" s="317">
        <v>8.7629999999999999</v>
      </c>
      <c r="H207" s="317">
        <v>8.7629999999999999</v>
      </c>
      <c r="I207" s="317">
        <v>8.7629999999999999</v>
      </c>
      <c r="J207" s="317">
        <v>8.7629999999999999</v>
      </c>
      <c r="K207" s="317">
        <v>8.7629999999999999</v>
      </c>
      <c r="L207" s="317">
        <v>8.7629999999999999</v>
      </c>
      <c r="M207" s="317">
        <v>8.7629999999999999</v>
      </c>
      <c r="N207" s="317">
        <v>8.7629999999999999</v>
      </c>
      <c r="O207" s="317">
        <v>8.7629999999999999</v>
      </c>
      <c r="P207" s="317">
        <v>8.7629999999999999</v>
      </c>
      <c r="Q207" s="317">
        <v>8.7629999999999999</v>
      </c>
      <c r="R207" s="317">
        <v>8.7629999999999999</v>
      </c>
      <c r="S207" s="122">
        <v>38.918999999999997</v>
      </c>
      <c r="T207" s="122">
        <v>38.918999999999997</v>
      </c>
    </row>
    <row r="208" spans="1:20" ht="18.75" customHeight="1" thickBot="1" x14ac:dyDescent="0.35">
      <c r="A208" s="499"/>
      <c r="B208" s="495" t="s">
        <v>89</v>
      </c>
      <c r="C208" s="495"/>
      <c r="D208" s="543">
        <v>0.5</v>
      </c>
      <c r="E208" s="82" t="s">
        <v>83</v>
      </c>
      <c r="F208" s="533">
        <v>0</v>
      </c>
      <c r="G208" s="533">
        <v>0</v>
      </c>
      <c r="H208" s="533">
        <v>0</v>
      </c>
      <c r="I208" s="533">
        <v>0</v>
      </c>
      <c r="J208" s="533">
        <v>0</v>
      </c>
      <c r="K208" s="533">
        <v>0</v>
      </c>
      <c r="L208" s="533">
        <v>0</v>
      </c>
      <c r="M208" s="533">
        <v>0</v>
      </c>
      <c r="N208" s="533">
        <v>0</v>
      </c>
      <c r="O208" s="533">
        <v>0</v>
      </c>
      <c r="P208" s="533">
        <v>0.5</v>
      </c>
      <c r="Q208" s="533">
        <v>0.5</v>
      </c>
      <c r="R208" s="533">
        <v>0.5</v>
      </c>
      <c r="S208" s="533">
        <v>0.5</v>
      </c>
      <c r="T208" s="533">
        <v>0.5</v>
      </c>
    </row>
    <row r="209" spans="1:20" ht="26.25" customHeight="1" thickBot="1" x14ac:dyDescent="0.35">
      <c r="A209" s="499"/>
      <c r="B209" s="495"/>
      <c r="C209" s="495"/>
      <c r="D209" s="543"/>
      <c r="E209" s="82" t="s">
        <v>84</v>
      </c>
      <c r="F209" s="533"/>
      <c r="G209" s="533"/>
      <c r="H209" s="533"/>
      <c r="I209" s="533"/>
      <c r="J209" s="533"/>
      <c r="K209" s="533"/>
      <c r="L209" s="533"/>
      <c r="M209" s="533"/>
      <c r="N209" s="533"/>
      <c r="O209" s="533"/>
      <c r="P209" s="533"/>
      <c r="Q209" s="533"/>
      <c r="R209" s="533"/>
      <c r="S209" s="533"/>
      <c r="T209" s="533"/>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30.6"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265">
        <v>1100</v>
      </c>
      <c r="E217" s="267" t="s">
        <v>95</v>
      </c>
      <c r="F217" s="160">
        <v>500</v>
      </c>
      <c r="G217" s="160">
        <v>500</v>
      </c>
      <c r="H217" s="160">
        <v>500</v>
      </c>
      <c r="I217" s="160">
        <v>500</v>
      </c>
      <c r="J217" s="160">
        <v>500</v>
      </c>
      <c r="K217" s="160">
        <v>800</v>
      </c>
      <c r="L217" s="160">
        <v>800</v>
      </c>
      <c r="M217" s="160">
        <v>800</v>
      </c>
      <c r="N217" s="160">
        <v>800</v>
      </c>
      <c r="O217" s="160">
        <v>800</v>
      </c>
      <c r="P217" s="160">
        <v>1100</v>
      </c>
      <c r="Q217" s="160">
        <v>1100</v>
      </c>
      <c r="R217" s="160">
        <v>1100</v>
      </c>
      <c r="S217" s="160">
        <v>1100</v>
      </c>
      <c r="T217" s="160">
        <v>1100</v>
      </c>
    </row>
    <row r="218" spans="1:20" ht="15" thickBot="1" x14ac:dyDescent="0.35">
      <c r="A218" s="499"/>
      <c r="B218" s="495"/>
      <c r="C218" s="495"/>
      <c r="D218" s="295">
        <v>34.9</v>
      </c>
      <c r="E218" s="267" t="s">
        <v>81</v>
      </c>
      <c r="F218" s="318">
        <v>7.27</v>
      </c>
      <c r="G218" s="318">
        <v>7.27</v>
      </c>
      <c r="H218" s="318">
        <v>7.27</v>
      </c>
      <c r="I218" s="318">
        <v>7.27</v>
      </c>
      <c r="J218" s="318">
        <v>7.27</v>
      </c>
      <c r="K218" s="318">
        <v>7.27</v>
      </c>
      <c r="L218" s="318">
        <v>7.27</v>
      </c>
      <c r="M218" s="318">
        <v>7.27</v>
      </c>
      <c r="N218" s="318">
        <v>7.27</v>
      </c>
      <c r="O218" s="318">
        <v>7.27</v>
      </c>
      <c r="P218" s="318">
        <v>7.27</v>
      </c>
      <c r="Q218" s="318">
        <v>7.27</v>
      </c>
      <c r="R218" s="318">
        <v>7.27</v>
      </c>
      <c r="S218" s="318">
        <v>34.9</v>
      </c>
      <c r="T218" s="318">
        <v>34.9</v>
      </c>
    </row>
    <row r="219" spans="1:20" ht="15" thickBot="1" x14ac:dyDescent="0.35">
      <c r="A219" s="499"/>
      <c r="B219" s="495" t="s">
        <v>96</v>
      </c>
      <c r="C219" s="495"/>
      <c r="D219" s="295">
        <v>34.9</v>
      </c>
      <c r="E219" s="267" t="s">
        <v>81</v>
      </c>
      <c r="F219" s="318">
        <v>7.27</v>
      </c>
      <c r="G219" s="318">
        <v>7.27</v>
      </c>
      <c r="H219" s="318">
        <v>7.27</v>
      </c>
      <c r="I219" s="318">
        <v>7.27</v>
      </c>
      <c r="J219" s="318">
        <v>7.27</v>
      </c>
      <c r="K219" s="318">
        <v>7.27</v>
      </c>
      <c r="L219" s="318">
        <v>7.27</v>
      </c>
      <c r="M219" s="318">
        <v>7.27</v>
      </c>
      <c r="N219" s="318">
        <v>7.27</v>
      </c>
      <c r="O219" s="318">
        <v>7.27</v>
      </c>
      <c r="P219" s="318">
        <v>7.27</v>
      </c>
      <c r="Q219" s="318">
        <v>7.27</v>
      </c>
      <c r="R219" s="318">
        <v>7.27</v>
      </c>
      <c r="S219" s="318">
        <v>34.9</v>
      </c>
      <c r="T219" s="318">
        <v>34.9</v>
      </c>
    </row>
    <row r="220" spans="1:20" ht="21" thickBot="1" x14ac:dyDescent="0.35">
      <c r="A220" s="499"/>
      <c r="B220" s="495"/>
      <c r="C220" s="495"/>
      <c r="D220" s="266">
        <v>4500</v>
      </c>
      <c r="E220" s="267" t="s">
        <v>97</v>
      </c>
      <c r="F220" s="269">
        <v>1250</v>
      </c>
      <c r="G220" s="269">
        <v>1250</v>
      </c>
      <c r="H220" s="269">
        <v>1250</v>
      </c>
      <c r="I220" s="269">
        <v>1250</v>
      </c>
      <c r="J220" s="269">
        <v>1250</v>
      </c>
      <c r="K220" s="160">
        <v>2000</v>
      </c>
      <c r="L220" s="160">
        <v>2000</v>
      </c>
      <c r="M220" s="160">
        <v>2000</v>
      </c>
      <c r="N220" s="160">
        <v>2000</v>
      </c>
      <c r="O220" s="160">
        <v>2000</v>
      </c>
      <c r="P220" s="161">
        <v>3000</v>
      </c>
      <c r="Q220" s="161">
        <v>3500</v>
      </c>
      <c r="R220" s="161">
        <v>4000</v>
      </c>
      <c r="S220" s="161">
        <v>4500</v>
      </c>
      <c r="T220" s="161">
        <v>4500</v>
      </c>
    </row>
    <row r="221" spans="1:20" ht="15" thickBot="1" x14ac:dyDescent="0.35">
      <c r="A221" s="499"/>
      <c r="B221" s="495" t="s">
        <v>98</v>
      </c>
      <c r="C221" s="495"/>
      <c r="D221" s="318">
        <v>34.9</v>
      </c>
      <c r="E221" s="267" t="s">
        <v>81</v>
      </c>
      <c r="F221" s="318">
        <v>7.27</v>
      </c>
      <c r="G221" s="318">
        <v>7.27</v>
      </c>
      <c r="H221" s="318">
        <v>7.27</v>
      </c>
      <c r="I221" s="318">
        <v>7.27</v>
      </c>
      <c r="J221" s="318">
        <v>7.27</v>
      </c>
      <c r="K221" s="318">
        <v>7.27</v>
      </c>
      <c r="L221" s="318">
        <v>7.27</v>
      </c>
      <c r="M221" s="318">
        <v>7.27</v>
      </c>
      <c r="N221" s="318">
        <v>7.27</v>
      </c>
      <c r="O221" s="318">
        <v>7.27</v>
      </c>
      <c r="P221" s="318">
        <v>7.27</v>
      </c>
      <c r="Q221" s="318">
        <v>7.27</v>
      </c>
      <c r="R221" s="318">
        <v>7.27</v>
      </c>
      <c r="S221" s="318">
        <v>34.9</v>
      </c>
      <c r="T221" s="318">
        <v>34.9</v>
      </c>
    </row>
    <row r="222" spans="1:20" ht="21" thickBot="1" x14ac:dyDescent="0.35">
      <c r="A222" s="499"/>
      <c r="B222" s="495"/>
      <c r="C222" s="495"/>
      <c r="D222" s="266">
        <v>4500</v>
      </c>
      <c r="E222" s="267" t="s">
        <v>97</v>
      </c>
      <c r="F222" s="269">
        <v>1250</v>
      </c>
      <c r="G222" s="269">
        <v>1250</v>
      </c>
      <c r="H222" s="269">
        <v>1250</v>
      </c>
      <c r="I222" s="269">
        <v>1250</v>
      </c>
      <c r="J222" s="269">
        <v>1250</v>
      </c>
      <c r="K222" s="160">
        <v>2000</v>
      </c>
      <c r="L222" s="160">
        <v>2000</v>
      </c>
      <c r="M222" s="160">
        <v>2000</v>
      </c>
      <c r="N222" s="160">
        <v>2000</v>
      </c>
      <c r="O222" s="160">
        <v>2000</v>
      </c>
      <c r="P222" s="161">
        <v>3000</v>
      </c>
      <c r="Q222" s="161">
        <v>3500</v>
      </c>
      <c r="R222" s="161">
        <v>4000</v>
      </c>
      <c r="S222" s="161">
        <v>4500</v>
      </c>
      <c r="T222" s="161">
        <v>4500</v>
      </c>
    </row>
    <row r="223" spans="1:20" ht="15" thickBot="1" x14ac:dyDescent="0.35">
      <c r="A223" s="499"/>
      <c r="B223" s="495" t="s">
        <v>99</v>
      </c>
      <c r="C223" s="495"/>
      <c r="D223" s="265">
        <v>1272</v>
      </c>
      <c r="E223" s="267" t="s">
        <v>95</v>
      </c>
      <c r="F223" s="160">
        <v>450</v>
      </c>
      <c r="G223" s="160">
        <v>450</v>
      </c>
      <c r="H223" s="160">
        <v>450</v>
      </c>
      <c r="I223" s="160">
        <v>450</v>
      </c>
      <c r="J223" s="160">
        <v>450</v>
      </c>
      <c r="K223" s="160">
        <v>750</v>
      </c>
      <c r="L223" s="160">
        <v>750</v>
      </c>
      <c r="M223" s="160">
        <v>750</v>
      </c>
      <c r="N223" s="160">
        <v>750</v>
      </c>
      <c r="O223" s="160">
        <v>750</v>
      </c>
      <c r="P223" s="160">
        <v>1272</v>
      </c>
      <c r="Q223" s="160">
        <v>1272</v>
      </c>
      <c r="R223" s="160">
        <v>1272</v>
      </c>
      <c r="S223" s="160">
        <v>1272</v>
      </c>
      <c r="T223" s="160">
        <v>1272</v>
      </c>
    </row>
    <row r="224" spans="1:20" ht="15" thickBot="1" x14ac:dyDescent="0.35">
      <c r="A224" s="499"/>
      <c r="B224" s="495"/>
      <c r="C224" s="495"/>
      <c r="D224" s="316">
        <v>38.918999999999997</v>
      </c>
      <c r="E224" s="267" t="s">
        <v>88</v>
      </c>
      <c r="F224" s="319">
        <v>8.7629999999999999</v>
      </c>
      <c r="G224" s="319">
        <v>8.7629999999999999</v>
      </c>
      <c r="H224" s="319">
        <v>8.7629999999999999</v>
      </c>
      <c r="I224" s="319">
        <v>8.7629999999999999</v>
      </c>
      <c r="J224" s="319">
        <v>8.7629999999999999</v>
      </c>
      <c r="K224" s="319">
        <v>8.7629999999999999</v>
      </c>
      <c r="L224" s="319">
        <v>8.7629999999999999</v>
      </c>
      <c r="M224" s="319">
        <v>8.7629999999999999</v>
      </c>
      <c r="N224" s="319">
        <v>8.7629999999999999</v>
      </c>
      <c r="O224" s="319">
        <v>8.7629999999999999</v>
      </c>
      <c r="P224" s="319">
        <v>8.7629999999999999</v>
      </c>
      <c r="Q224" s="319">
        <v>8.7629999999999999</v>
      </c>
      <c r="R224" s="319">
        <v>8.7629999999999999</v>
      </c>
      <c r="S224" s="122">
        <v>38.918999999999997</v>
      </c>
      <c r="T224" s="122">
        <v>38.918999999999997</v>
      </c>
    </row>
    <row r="225" spans="1:22" ht="15" thickBot="1" x14ac:dyDescent="0.35">
      <c r="A225" s="499"/>
      <c r="B225" s="504" t="s">
        <v>100</v>
      </c>
      <c r="C225" s="504"/>
      <c r="D225" s="161">
        <v>3180</v>
      </c>
      <c r="E225" s="267" t="s">
        <v>38</v>
      </c>
      <c r="F225" s="161">
        <v>1125</v>
      </c>
      <c r="G225" s="161">
        <v>1125</v>
      </c>
      <c r="H225" s="161">
        <v>1125</v>
      </c>
      <c r="I225" s="161">
        <v>1125</v>
      </c>
      <c r="J225" s="161">
        <v>1125</v>
      </c>
      <c r="K225" s="161">
        <v>1875</v>
      </c>
      <c r="L225" s="161">
        <v>1875</v>
      </c>
      <c r="M225" s="161">
        <v>1875</v>
      </c>
      <c r="N225" s="161">
        <v>1875</v>
      </c>
      <c r="O225" s="161">
        <v>1875</v>
      </c>
      <c r="P225" s="161">
        <v>3180</v>
      </c>
      <c r="Q225" s="161">
        <v>3180</v>
      </c>
      <c r="R225" s="161">
        <v>3180</v>
      </c>
      <c r="S225" s="161">
        <v>3180</v>
      </c>
      <c r="T225" s="161">
        <v>3180</v>
      </c>
    </row>
    <row r="226" spans="1:22" ht="15" thickBot="1" x14ac:dyDescent="0.35">
      <c r="A226" s="499"/>
      <c r="B226" s="504"/>
      <c r="C226" s="504"/>
      <c r="D226" s="269">
        <v>6405</v>
      </c>
      <c r="E226" s="267" t="s">
        <v>38</v>
      </c>
      <c r="F226" s="269">
        <v>6464</v>
      </c>
      <c r="G226" s="269">
        <v>6464</v>
      </c>
      <c r="H226" s="269">
        <v>6464</v>
      </c>
      <c r="I226" s="269">
        <v>6464</v>
      </c>
      <c r="J226" s="269">
        <v>6464</v>
      </c>
      <c r="K226" s="160">
        <v>6435</v>
      </c>
      <c r="L226" s="160">
        <v>6435</v>
      </c>
      <c r="M226" s="160">
        <v>6435</v>
      </c>
      <c r="N226" s="160">
        <v>6435</v>
      </c>
      <c r="O226" s="160">
        <v>6435</v>
      </c>
      <c r="P226" s="161">
        <v>6405</v>
      </c>
      <c r="Q226" s="161">
        <v>6405</v>
      </c>
      <c r="R226" s="161">
        <v>6405</v>
      </c>
      <c r="S226" s="161">
        <v>6405</v>
      </c>
      <c r="T226" s="161">
        <v>6405</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18.7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22.5"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7.75"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28.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45"/>
      <c r="B241" s="100"/>
      <c r="C241" s="145"/>
      <c r="D241" s="68"/>
      <c r="E241" s="145"/>
      <c r="F241" s="66"/>
      <c r="G241" s="66"/>
      <c r="H241" s="66"/>
      <c r="I241" s="66"/>
      <c r="J241" s="66"/>
      <c r="K241" s="66"/>
      <c r="L241" s="66"/>
      <c r="M241" s="66"/>
      <c r="N241" s="66"/>
      <c r="O241" s="66"/>
      <c r="P241" s="66"/>
      <c r="Q241" s="66"/>
      <c r="R241" s="66"/>
      <c r="S241" s="66"/>
      <c r="T241" s="66"/>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2:N2"/>
    <mergeCell ref="A3:M3"/>
    <mergeCell ref="B70:C70"/>
    <mergeCell ref="B80:C8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P208:P209"/>
    <mergeCell ref="D208:D209"/>
    <mergeCell ref="F208:F209"/>
    <mergeCell ref="G208:G209"/>
    <mergeCell ref="H208:H209"/>
    <mergeCell ref="I208:I209"/>
    <mergeCell ref="J208:J209"/>
    <mergeCell ref="M208:M209"/>
    <mergeCell ref="N208:N209"/>
    <mergeCell ref="O208:O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K18:K1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A10:A11"/>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B90:C90"/>
    <mergeCell ref="D213:D214"/>
    <mergeCell ref="K10:O10"/>
    <mergeCell ref="P10:T10"/>
    <mergeCell ref="B13:T13"/>
    <mergeCell ref="A14:A37"/>
    <mergeCell ref="B14:B19"/>
    <mergeCell ref="C14:C15"/>
    <mergeCell ref="D14:D15"/>
    <mergeCell ref="E14:E15"/>
    <mergeCell ref="F14:F15"/>
    <mergeCell ref="A4:C4"/>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A8:P8"/>
  </mergeCells>
  <pageMargins left="0.39370078740157483" right="3.937007874015748E-2" top="0.15748031496062992" bottom="0.15748031496062992" header="0.31496062992125984" footer="0.31496062992125984"/>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42"/>
  <sheetViews>
    <sheetView zoomScaleNormal="100" workbookViewId="0"/>
  </sheetViews>
  <sheetFormatPr defaultRowHeight="14.4" x14ac:dyDescent="0.3"/>
  <cols>
    <col min="1" max="1" width="5.5546875" customWidth="1"/>
    <col min="2" max="2" width="14.109375" customWidth="1"/>
    <col min="3" max="3" width="6.88671875" customWidth="1"/>
    <col min="4" max="4" width="7.109375" customWidth="1"/>
    <col min="5" max="5" width="6.33203125" customWidth="1"/>
    <col min="6" max="6" width="6.44140625" customWidth="1"/>
    <col min="7" max="7" width="6.88671875" customWidth="1"/>
    <col min="8" max="8" width="6.6640625" customWidth="1"/>
    <col min="9" max="9" width="6.33203125" customWidth="1"/>
    <col min="10" max="10" width="6.5546875" customWidth="1"/>
    <col min="11" max="11" width="6.88671875" customWidth="1"/>
    <col min="12" max="12" width="7.109375" customWidth="1"/>
    <col min="13" max="13" width="6.88671875" customWidth="1"/>
    <col min="14" max="14" width="6.44140625" customWidth="1"/>
    <col min="15" max="15" width="7.33203125" customWidth="1"/>
    <col min="16" max="16" width="5.33203125" customWidth="1"/>
    <col min="17" max="17" width="6.44140625" customWidth="1"/>
    <col min="18" max="18" width="6.33203125" customWidth="1"/>
    <col min="19" max="19" width="6.1093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row>
    <row r="3" spans="1:20" ht="15.6" x14ac:dyDescent="0.3">
      <c r="A3" s="453" t="s">
        <v>164</v>
      </c>
      <c r="B3" s="453"/>
      <c r="C3" s="453"/>
      <c r="D3" s="367"/>
      <c r="E3" s="366"/>
      <c r="F3" s="366"/>
      <c r="G3" s="366"/>
      <c r="H3" s="366"/>
      <c r="I3" s="366"/>
      <c r="J3" s="366"/>
      <c r="T3" s="5"/>
    </row>
    <row r="4" spans="1:20" ht="15.6" x14ac:dyDescent="0.3">
      <c r="A4" s="453" t="s">
        <v>129</v>
      </c>
      <c r="B4" s="453"/>
      <c r="C4" s="453"/>
      <c r="D4" s="366"/>
      <c r="E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173</v>
      </c>
      <c r="B8" s="454"/>
      <c r="C8" s="454"/>
      <c r="D8" s="454"/>
      <c r="E8" s="454"/>
      <c r="F8" s="454"/>
      <c r="G8" s="454"/>
      <c r="H8" s="454"/>
      <c r="I8" s="454"/>
      <c r="J8" s="366"/>
      <c r="K8" s="366"/>
      <c r="L8" s="366"/>
      <c r="M8" s="366"/>
      <c r="N8" s="366"/>
      <c r="O8" s="366"/>
      <c r="P8" s="5"/>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75" customHeight="1"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75" customHeight="1"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7.5"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75" customHeight="1"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7.5"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75" customHeight="1"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8.25" customHeight="1"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7.5"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75" customHeight="1"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39"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75" customHeight="1"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75" customHeight="1"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75" customHeight="1"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75" customHeight="1"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75" customHeight="1"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75" customHeight="1"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75" customHeight="1" thickBot="1" x14ac:dyDescent="0.35">
      <c r="A51" s="499"/>
      <c r="B51" s="495" t="s">
        <v>32</v>
      </c>
      <c r="C51" s="495"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495"/>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495"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495"/>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495"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495"/>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75" customHeight="1"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75" customHeight="1"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6.2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22.5" customHeight="1" thickBot="1" x14ac:dyDescent="0.35">
      <c r="A63" s="499"/>
      <c r="B63" s="509"/>
      <c r="C63" s="509"/>
      <c r="D63" s="156">
        <f>D217</f>
        <v>1127</v>
      </c>
      <c r="E63" s="510"/>
      <c r="F63" s="156">
        <f>F217</f>
        <v>1020</v>
      </c>
      <c r="G63" s="156">
        <f t="shared" ref="G63:T63" si="0">G217</f>
        <v>1020</v>
      </c>
      <c r="H63" s="156">
        <f t="shared" si="0"/>
        <v>1020</v>
      </c>
      <c r="I63" s="156">
        <f t="shared" si="0"/>
        <v>1020</v>
      </c>
      <c r="J63" s="156">
        <f t="shared" si="0"/>
        <v>1020</v>
      </c>
      <c r="K63" s="156">
        <f t="shared" si="0"/>
        <v>1070</v>
      </c>
      <c r="L63" s="156">
        <f t="shared" si="0"/>
        <v>1070</v>
      </c>
      <c r="M63" s="156">
        <f t="shared" si="0"/>
        <v>1070</v>
      </c>
      <c r="N63" s="156">
        <f t="shared" si="0"/>
        <v>1070</v>
      </c>
      <c r="O63" s="156">
        <f t="shared" si="0"/>
        <v>1070</v>
      </c>
      <c r="P63" s="156">
        <f t="shared" si="0"/>
        <v>1127</v>
      </c>
      <c r="Q63" s="156">
        <f t="shared" si="0"/>
        <v>1127</v>
      </c>
      <c r="R63" s="156">
        <f t="shared" si="0"/>
        <v>1127</v>
      </c>
      <c r="S63" s="156">
        <f t="shared" si="0"/>
        <v>1127</v>
      </c>
      <c r="T63" s="156">
        <f t="shared" si="0"/>
        <v>1127</v>
      </c>
    </row>
    <row r="64" spans="1:20" ht="15.75" customHeight="1"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28.5"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75" customHeight="1"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31.5" customHeight="1"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6.7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75" customHeight="1"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9.25" customHeight="1" thickBot="1" x14ac:dyDescent="0.35">
      <c r="A74" s="499"/>
      <c r="B74" s="508" t="s">
        <v>43</v>
      </c>
      <c r="C74" s="508"/>
      <c r="D74" s="283">
        <v>100</v>
      </c>
      <c r="E74" s="82"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7" customHeight="1"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38.25" customHeight="1" thickBot="1" x14ac:dyDescent="0.35">
      <c r="A76" s="499"/>
      <c r="B76" s="495" t="s">
        <v>45</v>
      </c>
      <c r="C76" s="495"/>
      <c r="D76" s="547">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customHeight="1" thickBot="1" x14ac:dyDescent="0.35">
      <c r="A77" s="499"/>
      <c r="B77" s="495"/>
      <c r="C77" s="495"/>
      <c r="D77" s="548"/>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42.75" customHeight="1" thickBot="1" x14ac:dyDescent="0.35">
      <c r="A80" s="499"/>
      <c r="B80" s="495" t="s">
        <v>49</v>
      </c>
      <c r="C80" s="497"/>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75" customHeight="1"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customHeight="1"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31.5" customHeight="1"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8.5" customHeight="1" thickBot="1" x14ac:dyDescent="0.35">
      <c r="A90" s="499"/>
      <c r="B90" s="495" t="s">
        <v>52</v>
      </c>
      <c r="C90" s="497"/>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75" customHeight="1"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customHeight="1"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4"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7.5" customHeight="1"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2" customHeight="1"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9" customHeight="1"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75" customHeight="1"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7.5" customHeight="1"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9" customHeight="1"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15.75"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75" customHeight="1"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2.75" customHeight="1"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5.25" customHeight="1"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33" customHeight="1"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75" customHeight="1"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4.25" customHeight="1"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0.5" customHeight="1"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31.5" customHeight="1"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75" customHeight="1"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5.25" customHeight="1"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75" customHeight="1"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6.5" customHeight="1"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75" customHeight="1"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7.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0.25" customHeight="1"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8.5" customHeight="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38.25"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75" customHeight="1"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75" customHeight="1"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36" customHeight="1"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27.75" customHeight="1"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75" customHeight="1"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23.25" customHeight="1"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75" customHeight="1"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22.5" customHeight="1"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23.25" customHeight="1"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25.5" customHeight="1"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75" customHeight="1"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75" customHeight="1"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75" customHeight="1"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21.75" customHeight="1"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75" customHeight="1"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75" customHeight="1"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46.5" customHeight="1"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75" customHeight="1"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75" customHeight="1"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75" customHeight="1"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30.75" customHeight="1"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75" customHeight="1"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75" customHeight="1"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75" customHeight="1"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28.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39"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75" customHeight="1"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27.7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5.75" customHeight="1"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75"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8.5" customHeight="1" thickBot="1" x14ac:dyDescent="0.35">
      <c r="A187" s="499"/>
      <c r="B187" s="521" t="s">
        <v>79</v>
      </c>
      <c r="C187" s="521"/>
      <c r="D187" s="342">
        <v>0.2</v>
      </c>
      <c r="E187" s="501" t="s">
        <v>20</v>
      </c>
      <c r="F187" s="346">
        <v>31.9</v>
      </c>
      <c r="G187" s="346">
        <v>31.9</v>
      </c>
      <c r="H187" s="346">
        <v>31.9</v>
      </c>
      <c r="I187" s="346">
        <v>31.9</v>
      </c>
      <c r="J187" s="346">
        <v>31.9</v>
      </c>
      <c r="K187" s="346">
        <v>25</v>
      </c>
      <c r="L187" s="346">
        <v>25</v>
      </c>
      <c r="M187" s="346">
        <v>25</v>
      </c>
      <c r="N187" s="346">
        <v>25</v>
      </c>
      <c r="O187" s="346">
        <v>25</v>
      </c>
      <c r="P187" s="346">
        <v>20</v>
      </c>
      <c r="Q187" s="346">
        <v>20</v>
      </c>
      <c r="R187" s="346">
        <v>20</v>
      </c>
      <c r="S187" s="346">
        <v>20</v>
      </c>
      <c r="T187" s="346">
        <v>20</v>
      </c>
    </row>
    <row r="188" spans="1:20" ht="45" customHeight="1" thickBot="1" x14ac:dyDescent="0.35">
      <c r="A188" s="499"/>
      <c r="B188" s="521"/>
      <c r="C188" s="521"/>
      <c r="D188" s="342"/>
      <c r="E188" s="501"/>
      <c r="F188" s="346"/>
      <c r="G188" s="346"/>
      <c r="H188" s="346"/>
      <c r="I188" s="346"/>
      <c r="J188" s="346"/>
      <c r="K188" s="346"/>
      <c r="L188" s="346"/>
      <c r="M188" s="346"/>
      <c r="N188" s="346"/>
      <c r="O188" s="346"/>
      <c r="P188" s="346"/>
      <c r="Q188" s="346"/>
      <c r="R188" s="346"/>
      <c r="S188" s="346"/>
      <c r="T188" s="346"/>
    </row>
    <row r="189" spans="1:20" ht="26.25" customHeight="1" thickBot="1" x14ac:dyDescent="0.35">
      <c r="A189" s="499"/>
      <c r="B189" s="508" t="s">
        <v>80</v>
      </c>
      <c r="C189" s="508"/>
      <c r="D189" s="310">
        <v>32.618000000000002</v>
      </c>
      <c r="E189" s="82" t="s">
        <v>81</v>
      </c>
      <c r="F189" s="310">
        <v>32.618000000000002</v>
      </c>
      <c r="G189" s="310">
        <v>32.618000000000002</v>
      </c>
      <c r="H189" s="310">
        <v>32.618000000000002</v>
      </c>
      <c r="I189" s="310">
        <v>32.618000000000002</v>
      </c>
      <c r="J189" s="310">
        <v>32.618000000000002</v>
      </c>
      <c r="K189" s="310">
        <v>32.618000000000002</v>
      </c>
      <c r="L189" s="310">
        <v>32.618000000000002</v>
      </c>
      <c r="M189" s="310">
        <v>32.618000000000002</v>
      </c>
      <c r="N189" s="310">
        <v>32.618000000000002</v>
      </c>
      <c r="O189" s="310">
        <v>32.618000000000002</v>
      </c>
      <c r="P189" s="310">
        <v>32.618000000000002</v>
      </c>
      <c r="Q189" s="310">
        <v>32.618000000000002</v>
      </c>
      <c r="R189" s="310">
        <v>32.618000000000002</v>
      </c>
      <c r="S189" s="310">
        <v>32.618000000000002</v>
      </c>
      <c r="T189" s="310">
        <v>32.618000000000002</v>
      </c>
    </row>
    <row r="190" spans="1:20" ht="33" customHeight="1" thickBot="1" x14ac:dyDescent="0.35">
      <c r="A190" s="499"/>
      <c r="B190" s="508"/>
      <c r="C190" s="508"/>
      <c r="D190" s="310">
        <v>32.618000000000002</v>
      </c>
      <c r="E190" s="82" t="s">
        <v>81</v>
      </c>
      <c r="F190" s="310">
        <v>32.618000000000002</v>
      </c>
      <c r="G190" s="310">
        <v>32.618000000000002</v>
      </c>
      <c r="H190" s="310">
        <v>32.618000000000002</v>
      </c>
      <c r="I190" s="310">
        <v>32.618000000000002</v>
      </c>
      <c r="J190" s="310">
        <v>32.618000000000002</v>
      </c>
      <c r="K190" s="310">
        <v>32.618000000000002</v>
      </c>
      <c r="L190" s="310">
        <v>32.618000000000002</v>
      </c>
      <c r="M190" s="310">
        <v>32.618000000000002</v>
      </c>
      <c r="N190" s="310">
        <v>32.618000000000002</v>
      </c>
      <c r="O190" s="310">
        <v>32.618000000000002</v>
      </c>
      <c r="P190" s="310">
        <v>32.618000000000002</v>
      </c>
      <c r="Q190" s="310">
        <v>32.618000000000002</v>
      </c>
      <c r="R190" s="310">
        <v>32.618000000000002</v>
      </c>
      <c r="S190" s="310">
        <v>32.618000000000002</v>
      </c>
      <c r="T190" s="310">
        <v>32.618000000000002</v>
      </c>
    </row>
    <row r="191" spans="1:20" ht="30.75" customHeight="1" thickBot="1" x14ac:dyDescent="0.35">
      <c r="A191" s="499"/>
      <c r="B191" s="508" t="s">
        <v>82</v>
      </c>
      <c r="C191" s="508"/>
      <c r="D191" s="346">
        <v>0.7</v>
      </c>
      <c r="E191" s="510" t="s">
        <v>149</v>
      </c>
      <c r="F191" s="346">
        <v>0.7</v>
      </c>
      <c r="G191" s="346">
        <v>0.7</v>
      </c>
      <c r="H191" s="346">
        <v>0.7</v>
      </c>
      <c r="I191" s="346">
        <v>0.7</v>
      </c>
      <c r="J191" s="346">
        <v>0.7</v>
      </c>
      <c r="K191" s="346">
        <v>0.7</v>
      </c>
      <c r="L191" s="346">
        <v>0.7</v>
      </c>
      <c r="M191" s="346">
        <v>0.7</v>
      </c>
      <c r="N191" s="346">
        <v>0.7</v>
      </c>
      <c r="O191" s="346">
        <v>0.7</v>
      </c>
      <c r="P191" s="346">
        <v>0.7</v>
      </c>
      <c r="Q191" s="346">
        <v>0.7</v>
      </c>
      <c r="R191" s="346">
        <v>0.7</v>
      </c>
      <c r="S191" s="346">
        <v>0.7</v>
      </c>
      <c r="T191" s="346">
        <v>0.7</v>
      </c>
    </row>
    <row r="192" spans="1:20" ht="33" customHeight="1" thickBot="1" x14ac:dyDescent="0.35">
      <c r="A192" s="499"/>
      <c r="B192" s="508"/>
      <c r="C192" s="508"/>
      <c r="D192" s="346"/>
      <c r="E192" s="511"/>
      <c r="F192" s="346"/>
      <c r="G192" s="346"/>
      <c r="H192" s="346"/>
      <c r="I192" s="346"/>
      <c r="J192" s="346"/>
      <c r="K192" s="346"/>
      <c r="L192" s="346"/>
      <c r="M192" s="346"/>
      <c r="N192" s="346"/>
      <c r="O192" s="346"/>
      <c r="P192" s="346"/>
      <c r="Q192" s="346"/>
      <c r="R192" s="346"/>
      <c r="S192" s="346"/>
      <c r="T192" s="346"/>
    </row>
    <row r="193" spans="1:20" ht="15.75" customHeight="1" thickBot="1" x14ac:dyDescent="0.35">
      <c r="A193" s="499"/>
      <c r="B193" s="495" t="s">
        <v>157</v>
      </c>
      <c r="C193" s="495"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495"/>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495"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495"/>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495"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495"/>
      <c r="D198" s="522"/>
      <c r="E198" s="523"/>
      <c r="F198" s="522"/>
      <c r="G198" s="522"/>
      <c r="H198" s="522"/>
      <c r="I198" s="522"/>
      <c r="J198" s="522"/>
      <c r="K198" s="522"/>
      <c r="L198" s="522"/>
      <c r="M198" s="522"/>
      <c r="N198" s="522"/>
      <c r="O198" s="522"/>
      <c r="P198" s="522"/>
      <c r="Q198" s="522"/>
      <c r="R198" s="522"/>
      <c r="S198" s="522"/>
      <c r="T198" s="522"/>
    </row>
    <row r="199" spans="1:20" ht="27.75" customHeight="1" thickBot="1" x14ac:dyDescent="0.35">
      <c r="A199" s="499"/>
      <c r="B199" s="521" t="s">
        <v>85</v>
      </c>
      <c r="C199" s="521"/>
      <c r="D199" s="302">
        <v>30.189</v>
      </c>
      <c r="E199" s="82" t="s">
        <v>81</v>
      </c>
      <c r="F199" s="302">
        <v>30.189</v>
      </c>
      <c r="G199" s="302">
        <v>30.189</v>
      </c>
      <c r="H199" s="302">
        <v>30.189</v>
      </c>
      <c r="I199" s="302">
        <v>30.189</v>
      </c>
      <c r="J199" s="302">
        <v>30.189</v>
      </c>
      <c r="K199" s="302">
        <v>30.189</v>
      </c>
      <c r="L199" s="302">
        <v>30.189</v>
      </c>
      <c r="M199" s="302">
        <v>30.189</v>
      </c>
      <c r="N199" s="302">
        <v>30.189</v>
      </c>
      <c r="O199" s="302">
        <v>30.189</v>
      </c>
      <c r="P199" s="302">
        <v>30.189</v>
      </c>
      <c r="Q199" s="302">
        <v>30.189</v>
      </c>
      <c r="R199" s="302">
        <v>30.189</v>
      </c>
      <c r="S199" s="302">
        <v>30.189</v>
      </c>
      <c r="T199" s="302">
        <v>30.189</v>
      </c>
    </row>
    <row r="200" spans="1:20" ht="33.75" customHeight="1" thickBot="1" x14ac:dyDescent="0.35">
      <c r="A200" s="499"/>
      <c r="B200" s="521"/>
      <c r="C200" s="521"/>
      <c r="D200" s="160">
        <v>49.863999999999997</v>
      </c>
      <c r="E200" s="82" t="s">
        <v>81</v>
      </c>
      <c r="F200" s="160">
        <v>49.863999999999997</v>
      </c>
      <c r="G200" s="160">
        <v>49.863999999999997</v>
      </c>
      <c r="H200" s="160">
        <v>49.863999999999997</v>
      </c>
      <c r="I200" s="160">
        <v>49.863999999999997</v>
      </c>
      <c r="J200" s="160">
        <v>49.863999999999997</v>
      </c>
      <c r="K200" s="160">
        <v>49.863999999999997</v>
      </c>
      <c r="L200" s="160">
        <v>49.863999999999997</v>
      </c>
      <c r="M200" s="160">
        <v>49.863999999999997</v>
      </c>
      <c r="N200" s="160">
        <v>49.863999999999997</v>
      </c>
      <c r="O200" s="160">
        <v>49.863999999999997</v>
      </c>
      <c r="P200" s="160">
        <v>49.863999999999997</v>
      </c>
      <c r="Q200" s="160">
        <v>49.863999999999997</v>
      </c>
      <c r="R200" s="160">
        <v>49.863999999999997</v>
      </c>
      <c r="S200" s="160">
        <v>49.863999999999997</v>
      </c>
      <c r="T200" s="160">
        <v>49.863999999999997</v>
      </c>
    </row>
    <row r="201" spans="1:20" ht="17.2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42"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21.75" customHeight="1"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28.5" customHeight="1" thickBot="1" x14ac:dyDescent="0.35">
      <c r="A204" s="499"/>
      <c r="B204" s="495" t="s">
        <v>87</v>
      </c>
      <c r="C204" s="495"/>
      <c r="D204" s="122">
        <v>17.065000000000001</v>
      </c>
      <c r="E204" s="82" t="s">
        <v>88</v>
      </c>
      <c r="F204" s="122">
        <v>10.8</v>
      </c>
      <c r="G204" s="122">
        <v>10.8</v>
      </c>
      <c r="H204" s="122">
        <v>10.8</v>
      </c>
      <c r="I204" s="122">
        <v>10.8</v>
      </c>
      <c r="J204" s="122">
        <v>10.8</v>
      </c>
      <c r="K204" s="122">
        <v>10.8</v>
      </c>
      <c r="L204" s="122">
        <v>10.8</v>
      </c>
      <c r="M204" s="122">
        <v>10.8</v>
      </c>
      <c r="N204" s="122">
        <v>10.8</v>
      </c>
      <c r="O204" s="122">
        <v>10.8</v>
      </c>
      <c r="P204" s="122">
        <v>10.8</v>
      </c>
      <c r="Q204" s="122">
        <v>10.8</v>
      </c>
      <c r="R204" s="122">
        <v>10.8</v>
      </c>
      <c r="S204" s="122">
        <v>17.065000000000001</v>
      </c>
      <c r="T204" s="122">
        <v>17.065000000000001</v>
      </c>
    </row>
    <row r="205" spans="1:20" ht="34.5" customHeight="1" thickBot="1" x14ac:dyDescent="0.35">
      <c r="A205" s="499"/>
      <c r="B205" s="495"/>
      <c r="C205" s="495"/>
      <c r="D205" s="160">
        <v>49.863999999999997</v>
      </c>
      <c r="E205" s="82" t="s">
        <v>81</v>
      </c>
      <c r="F205" s="160">
        <v>49.863999999999997</v>
      </c>
      <c r="G205" s="160">
        <v>49.863999999999997</v>
      </c>
      <c r="H205" s="160">
        <v>49.863999999999997</v>
      </c>
      <c r="I205" s="160">
        <v>49.863999999999997</v>
      </c>
      <c r="J205" s="160">
        <v>49.863999999999997</v>
      </c>
      <c r="K205" s="160">
        <v>49.863999999999997</v>
      </c>
      <c r="L205" s="160">
        <v>49.863999999999997</v>
      </c>
      <c r="M205" s="160">
        <v>49.863999999999997</v>
      </c>
      <c r="N205" s="160">
        <v>49.863999999999997</v>
      </c>
      <c r="O205" s="160">
        <v>49.863999999999997</v>
      </c>
      <c r="P205" s="160">
        <v>49.863999999999997</v>
      </c>
      <c r="Q205" s="160">
        <v>49.863999999999997</v>
      </c>
      <c r="R205" s="160">
        <v>49.863999999999997</v>
      </c>
      <c r="S205" s="160">
        <v>49.863999999999997</v>
      </c>
      <c r="T205" s="160">
        <v>49.863999999999997</v>
      </c>
    </row>
    <row r="206" spans="1:20" ht="27.75" customHeight="1" thickBot="1" x14ac:dyDescent="0.35">
      <c r="A206" s="499"/>
      <c r="B206" s="495" t="s">
        <v>158</v>
      </c>
      <c r="C206" s="495"/>
      <c r="D206" s="122">
        <v>10.8</v>
      </c>
      <c r="E206" s="82" t="s">
        <v>88</v>
      </c>
      <c r="F206" s="122">
        <v>10.8</v>
      </c>
      <c r="G206" s="122">
        <v>10.8</v>
      </c>
      <c r="H206" s="122">
        <v>10.8</v>
      </c>
      <c r="I206" s="122">
        <v>10.8</v>
      </c>
      <c r="J206" s="122">
        <v>10.8</v>
      </c>
      <c r="K206" s="122">
        <v>10.8</v>
      </c>
      <c r="L206" s="122">
        <v>10.8</v>
      </c>
      <c r="M206" s="122">
        <v>10.8</v>
      </c>
      <c r="N206" s="122">
        <v>10.8</v>
      </c>
      <c r="O206" s="122">
        <v>10.8</v>
      </c>
      <c r="P206" s="122">
        <v>10.8</v>
      </c>
      <c r="Q206" s="122">
        <v>10.8</v>
      </c>
      <c r="R206" s="122">
        <v>10.8</v>
      </c>
      <c r="S206" s="122">
        <v>10.8</v>
      </c>
      <c r="T206" s="122">
        <v>17.065000000000001</v>
      </c>
    </row>
    <row r="207" spans="1:20" ht="39.75" customHeight="1" thickBot="1" x14ac:dyDescent="0.35">
      <c r="A207" s="499"/>
      <c r="B207" s="495"/>
      <c r="C207" s="495"/>
      <c r="D207" s="122">
        <v>17.065000000000001</v>
      </c>
      <c r="E207" s="82" t="s">
        <v>81</v>
      </c>
      <c r="F207" s="122">
        <v>10.8</v>
      </c>
      <c r="G207" s="122">
        <v>10.8</v>
      </c>
      <c r="H207" s="122">
        <v>10.8</v>
      </c>
      <c r="I207" s="122">
        <v>10.8</v>
      </c>
      <c r="J207" s="122">
        <v>10.8</v>
      </c>
      <c r="K207" s="122">
        <v>10.8</v>
      </c>
      <c r="L207" s="122">
        <v>10.8</v>
      </c>
      <c r="M207" s="122">
        <v>10.8</v>
      </c>
      <c r="N207" s="122">
        <v>10.8</v>
      </c>
      <c r="O207" s="122">
        <v>10.8</v>
      </c>
      <c r="P207" s="122">
        <v>10.8</v>
      </c>
      <c r="Q207" s="122">
        <v>10.8</v>
      </c>
      <c r="R207" s="122">
        <v>10.8</v>
      </c>
      <c r="S207" s="122">
        <v>17.065000000000001</v>
      </c>
      <c r="T207" s="122">
        <v>17.065000000000001</v>
      </c>
    </row>
    <row r="208" spans="1:20" ht="32.25" customHeight="1" thickBot="1" x14ac:dyDescent="0.35">
      <c r="A208" s="499"/>
      <c r="B208" s="495" t="s">
        <v>89</v>
      </c>
      <c r="C208" s="495"/>
      <c r="D208" s="346">
        <v>0.7</v>
      </c>
      <c r="E208" s="510" t="s">
        <v>149</v>
      </c>
      <c r="F208" s="346">
        <v>0.7</v>
      </c>
      <c r="G208" s="346">
        <v>0.7</v>
      </c>
      <c r="H208" s="346">
        <v>0.7</v>
      </c>
      <c r="I208" s="346">
        <v>0.7</v>
      </c>
      <c r="J208" s="346">
        <v>0.7</v>
      </c>
      <c r="K208" s="346">
        <v>0.7</v>
      </c>
      <c r="L208" s="346">
        <v>0.7</v>
      </c>
      <c r="M208" s="346">
        <v>0.7</v>
      </c>
      <c r="N208" s="346">
        <v>0.7</v>
      </c>
      <c r="O208" s="346">
        <v>0.7</v>
      </c>
      <c r="P208" s="346">
        <v>0.7</v>
      </c>
      <c r="Q208" s="346">
        <v>0.7</v>
      </c>
      <c r="R208" s="346">
        <v>0.7</v>
      </c>
      <c r="S208" s="346">
        <v>0.7</v>
      </c>
      <c r="T208" s="346">
        <v>0.7</v>
      </c>
    </row>
    <row r="209" spans="1:20" ht="39.75" customHeight="1" thickBot="1" x14ac:dyDescent="0.35">
      <c r="A209" s="499"/>
      <c r="B209" s="495"/>
      <c r="C209" s="495"/>
      <c r="D209" s="346"/>
      <c r="E209" s="511"/>
      <c r="F209" s="346"/>
      <c r="G209" s="346"/>
      <c r="H209" s="346"/>
      <c r="I209" s="346"/>
      <c r="J209" s="346"/>
      <c r="K209" s="346"/>
      <c r="L209" s="346"/>
      <c r="M209" s="346"/>
      <c r="N209" s="346"/>
      <c r="O209" s="346"/>
      <c r="P209" s="346"/>
      <c r="Q209" s="346"/>
      <c r="R209" s="346"/>
      <c r="S209" s="346"/>
      <c r="T209" s="346"/>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75" customHeight="1"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v>3</v>
      </c>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26.25" customHeight="1"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9.5" customHeight="1" thickBot="1" x14ac:dyDescent="0.35">
      <c r="A217" s="499"/>
      <c r="B217" s="495" t="s">
        <v>94</v>
      </c>
      <c r="C217" s="495"/>
      <c r="D217" s="150">
        <v>1127</v>
      </c>
      <c r="E217" s="267" t="s">
        <v>95</v>
      </c>
      <c r="F217" s="160">
        <v>1020</v>
      </c>
      <c r="G217" s="160">
        <v>1020</v>
      </c>
      <c r="H217" s="160">
        <v>1020</v>
      </c>
      <c r="I217" s="160">
        <v>1020</v>
      </c>
      <c r="J217" s="160">
        <v>1020</v>
      </c>
      <c r="K217" s="160">
        <v>1070</v>
      </c>
      <c r="L217" s="160">
        <v>1070</v>
      </c>
      <c r="M217" s="160">
        <v>1070</v>
      </c>
      <c r="N217" s="160">
        <v>1070</v>
      </c>
      <c r="O217" s="160">
        <v>1070</v>
      </c>
      <c r="P217" s="262">
        <v>1127</v>
      </c>
      <c r="Q217" s="262">
        <v>1127</v>
      </c>
      <c r="R217" s="262">
        <v>1127</v>
      </c>
      <c r="S217" s="262">
        <v>1127</v>
      </c>
      <c r="T217" s="262">
        <v>1127</v>
      </c>
    </row>
    <row r="218" spans="1:20" ht="22.5" customHeight="1" thickBot="1" x14ac:dyDescent="0.35">
      <c r="A218" s="499"/>
      <c r="B218" s="495"/>
      <c r="C218" s="495"/>
      <c r="D218" s="302">
        <v>30.189</v>
      </c>
      <c r="E218" s="267" t="s">
        <v>81</v>
      </c>
      <c r="F218" s="313">
        <v>30.189</v>
      </c>
      <c r="G218" s="313">
        <v>30.189</v>
      </c>
      <c r="H218" s="313">
        <v>30.189</v>
      </c>
      <c r="I218" s="313">
        <v>30.189</v>
      </c>
      <c r="J218" s="313">
        <v>30.189</v>
      </c>
      <c r="K218" s="313">
        <v>30.189</v>
      </c>
      <c r="L218" s="313">
        <v>30.189</v>
      </c>
      <c r="M218" s="313">
        <v>30.189</v>
      </c>
      <c r="N218" s="313">
        <v>30.189</v>
      </c>
      <c r="O218" s="313">
        <v>30.189</v>
      </c>
      <c r="P218" s="313">
        <v>30.189</v>
      </c>
      <c r="Q218" s="313">
        <v>30.189</v>
      </c>
      <c r="R218" s="313">
        <v>30.189</v>
      </c>
      <c r="S218" s="313">
        <v>30.189</v>
      </c>
      <c r="T218" s="313">
        <v>30.189</v>
      </c>
    </row>
    <row r="219" spans="1:20" ht="15.75" customHeight="1" thickBot="1" x14ac:dyDescent="0.35">
      <c r="A219" s="499"/>
      <c r="B219" s="495" t="s">
        <v>96</v>
      </c>
      <c r="C219" s="495"/>
      <c r="D219" s="302">
        <v>30.189</v>
      </c>
      <c r="E219" s="267" t="s">
        <v>81</v>
      </c>
      <c r="F219" s="313">
        <v>30.189</v>
      </c>
      <c r="G219" s="313">
        <v>30.189</v>
      </c>
      <c r="H219" s="313">
        <v>30.189</v>
      </c>
      <c r="I219" s="313">
        <v>30.189</v>
      </c>
      <c r="J219" s="313">
        <v>30.189</v>
      </c>
      <c r="K219" s="313">
        <v>30.189</v>
      </c>
      <c r="L219" s="313">
        <v>30.189</v>
      </c>
      <c r="M219" s="313">
        <v>30.189</v>
      </c>
      <c r="N219" s="313">
        <v>30.189</v>
      </c>
      <c r="O219" s="313">
        <v>30.189</v>
      </c>
      <c r="P219" s="313">
        <v>30.189</v>
      </c>
      <c r="Q219" s="313">
        <v>30.189</v>
      </c>
      <c r="R219" s="313">
        <v>30.189</v>
      </c>
      <c r="S219" s="313">
        <v>30.189</v>
      </c>
      <c r="T219" s="313">
        <v>30.189</v>
      </c>
    </row>
    <row r="220" spans="1:20" ht="21" thickBot="1" x14ac:dyDescent="0.35">
      <c r="A220" s="499"/>
      <c r="B220" s="495"/>
      <c r="C220" s="495"/>
      <c r="D220" s="305">
        <v>2820</v>
      </c>
      <c r="E220" s="267" t="s">
        <v>97</v>
      </c>
      <c r="F220" s="269">
        <v>2550</v>
      </c>
      <c r="G220" s="269">
        <v>2550</v>
      </c>
      <c r="H220" s="269">
        <v>2550</v>
      </c>
      <c r="I220" s="269">
        <v>2550</v>
      </c>
      <c r="J220" s="269">
        <v>2550</v>
      </c>
      <c r="K220" s="160">
        <v>2700</v>
      </c>
      <c r="L220" s="160">
        <v>2700</v>
      </c>
      <c r="M220" s="160">
        <v>2700</v>
      </c>
      <c r="N220" s="160">
        <v>2700</v>
      </c>
      <c r="O220" s="160">
        <v>2700</v>
      </c>
      <c r="P220" s="161">
        <v>2820</v>
      </c>
      <c r="Q220" s="161">
        <v>2820</v>
      </c>
      <c r="R220" s="161">
        <v>2820</v>
      </c>
      <c r="S220" s="161">
        <v>2820</v>
      </c>
      <c r="T220" s="161">
        <v>2820</v>
      </c>
    </row>
    <row r="221" spans="1:20" ht="15.75" customHeight="1" thickBot="1" x14ac:dyDescent="0.35">
      <c r="A221" s="499"/>
      <c r="B221" s="495" t="s">
        <v>98</v>
      </c>
      <c r="C221" s="495"/>
      <c r="D221" s="310">
        <v>32.618000000000002</v>
      </c>
      <c r="E221" s="267" t="s">
        <v>81</v>
      </c>
      <c r="F221" s="320">
        <v>32.618000000000002</v>
      </c>
      <c r="G221" s="320">
        <v>32.618000000000002</v>
      </c>
      <c r="H221" s="320">
        <v>32.618000000000002</v>
      </c>
      <c r="I221" s="320">
        <v>32.618000000000002</v>
      </c>
      <c r="J221" s="320">
        <v>32.618000000000002</v>
      </c>
      <c r="K221" s="320">
        <v>32.618000000000002</v>
      </c>
      <c r="L221" s="320">
        <v>32.618000000000002</v>
      </c>
      <c r="M221" s="320">
        <v>32.618000000000002</v>
      </c>
      <c r="N221" s="320">
        <v>32.618000000000002</v>
      </c>
      <c r="O221" s="320">
        <v>32.618000000000002</v>
      </c>
      <c r="P221" s="320">
        <v>32.618000000000002</v>
      </c>
      <c r="Q221" s="320">
        <v>32.618000000000002</v>
      </c>
      <c r="R221" s="320">
        <v>32.618000000000002</v>
      </c>
      <c r="S221" s="320">
        <v>32.618000000000002</v>
      </c>
      <c r="T221" s="320">
        <v>32.618000000000002</v>
      </c>
    </row>
    <row r="222" spans="1:20" ht="21" thickBot="1" x14ac:dyDescent="0.35">
      <c r="A222" s="499"/>
      <c r="B222" s="495"/>
      <c r="C222" s="495"/>
      <c r="D222" s="242">
        <v>2820</v>
      </c>
      <c r="E222" s="267" t="s">
        <v>97</v>
      </c>
      <c r="F222" s="269">
        <v>2550</v>
      </c>
      <c r="G222" s="269">
        <v>2550</v>
      </c>
      <c r="H222" s="269">
        <v>2550</v>
      </c>
      <c r="I222" s="269">
        <v>2550</v>
      </c>
      <c r="J222" s="269">
        <v>2550</v>
      </c>
      <c r="K222" s="160">
        <v>2700</v>
      </c>
      <c r="L222" s="160">
        <v>2700</v>
      </c>
      <c r="M222" s="160">
        <v>2700</v>
      </c>
      <c r="N222" s="160">
        <v>2700</v>
      </c>
      <c r="O222" s="160">
        <v>2700</v>
      </c>
      <c r="P222" s="161">
        <v>2820</v>
      </c>
      <c r="Q222" s="161">
        <v>2820</v>
      </c>
      <c r="R222" s="161">
        <v>2820</v>
      </c>
      <c r="S222" s="161">
        <v>2820</v>
      </c>
      <c r="T222" s="161">
        <v>2820</v>
      </c>
    </row>
    <row r="223" spans="1:20" ht="15.75" customHeight="1" thickBot="1" x14ac:dyDescent="0.35">
      <c r="A223" s="499"/>
      <c r="B223" s="495" t="s">
        <v>99</v>
      </c>
      <c r="C223" s="495"/>
      <c r="D223" s="150">
        <v>577</v>
      </c>
      <c r="E223" s="267" t="s">
        <v>95</v>
      </c>
      <c r="F223" s="160">
        <v>470</v>
      </c>
      <c r="G223" s="160">
        <v>470</v>
      </c>
      <c r="H223" s="160">
        <v>470</v>
      </c>
      <c r="I223" s="160">
        <v>470</v>
      </c>
      <c r="J223" s="160">
        <v>470</v>
      </c>
      <c r="K223" s="160">
        <v>500</v>
      </c>
      <c r="L223" s="160">
        <v>500</v>
      </c>
      <c r="M223" s="160">
        <v>500</v>
      </c>
      <c r="N223" s="160">
        <v>500</v>
      </c>
      <c r="O223" s="160">
        <v>500</v>
      </c>
      <c r="P223" s="160">
        <v>577</v>
      </c>
      <c r="Q223" s="160">
        <v>577</v>
      </c>
      <c r="R223" s="160">
        <v>577</v>
      </c>
      <c r="S223" s="160">
        <v>577</v>
      </c>
      <c r="T223" s="160">
        <v>577</v>
      </c>
    </row>
    <row r="224" spans="1:20" ht="15" thickBot="1" x14ac:dyDescent="0.35">
      <c r="A224" s="499"/>
      <c r="B224" s="495"/>
      <c r="C224" s="495"/>
      <c r="D224" s="122">
        <v>17.065000000000001</v>
      </c>
      <c r="E224" s="267" t="s">
        <v>81</v>
      </c>
      <c r="F224" s="122">
        <v>10.8</v>
      </c>
      <c r="G224" s="122">
        <v>10.8</v>
      </c>
      <c r="H224" s="122">
        <v>10.8</v>
      </c>
      <c r="I224" s="122">
        <v>10.8</v>
      </c>
      <c r="J224" s="122">
        <v>10.8</v>
      </c>
      <c r="K224" s="122">
        <v>10.8</v>
      </c>
      <c r="L224" s="122">
        <v>10.8</v>
      </c>
      <c r="M224" s="122">
        <v>10.8</v>
      </c>
      <c r="N224" s="122">
        <v>10.8</v>
      </c>
      <c r="O224" s="122">
        <v>10.8</v>
      </c>
      <c r="P224" s="122">
        <v>10.8</v>
      </c>
      <c r="Q224" s="122">
        <v>10.8</v>
      </c>
      <c r="R224" s="122">
        <v>10.8</v>
      </c>
      <c r="S224" s="122">
        <v>17.065000000000001</v>
      </c>
      <c r="T224" s="122">
        <v>17.065000000000001</v>
      </c>
    </row>
    <row r="225" spans="1:20" ht="21" customHeight="1" thickBot="1" x14ac:dyDescent="0.35">
      <c r="A225" s="499"/>
      <c r="B225" s="534" t="s">
        <v>100</v>
      </c>
      <c r="C225" s="411"/>
      <c r="D225" s="242">
        <v>1450</v>
      </c>
      <c r="E225" s="267" t="s">
        <v>38</v>
      </c>
      <c r="F225" s="161">
        <v>1175</v>
      </c>
      <c r="G225" s="161">
        <v>1175</v>
      </c>
      <c r="H225" s="161">
        <v>1175</v>
      </c>
      <c r="I225" s="161">
        <v>1175</v>
      </c>
      <c r="J225" s="161">
        <v>1175</v>
      </c>
      <c r="K225" s="161">
        <v>1250</v>
      </c>
      <c r="L225" s="161">
        <v>1250</v>
      </c>
      <c r="M225" s="161">
        <v>1250</v>
      </c>
      <c r="N225" s="161">
        <v>1250</v>
      </c>
      <c r="O225" s="161">
        <v>1250</v>
      </c>
      <c r="P225" s="161">
        <v>1250</v>
      </c>
      <c r="Q225" s="161">
        <v>1450</v>
      </c>
      <c r="R225" s="161">
        <v>1450</v>
      </c>
      <c r="S225" s="161">
        <v>1450</v>
      </c>
      <c r="T225" s="161">
        <v>1450</v>
      </c>
    </row>
    <row r="226" spans="1:20" ht="24" customHeight="1" thickBot="1" x14ac:dyDescent="0.35">
      <c r="A226" s="499"/>
      <c r="B226" s="535"/>
      <c r="C226" s="536"/>
      <c r="D226" s="245">
        <v>6653</v>
      </c>
      <c r="E226" s="267" t="s">
        <v>38</v>
      </c>
      <c r="F226" s="269">
        <v>6725</v>
      </c>
      <c r="G226" s="269">
        <v>6725</v>
      </c>
      <c r="H226" s="269">
        <v>6725</v>
      </c>
      <c r="I226" s="269">
        <v>6725</v>
      </c>
      <c r="J226" s="269">
        <v>6725</v>
      </c>
      <c r="K226" s="160">
        <v>6689</v>
      </c>
      <c r="L226" s="160">
        <v>6689</v>
      </c>
      <c r="M226" s="160">
        <v>6689</v>
      </c>
      <c r="N226" s="160">
        <v>6689</v>
      </c>
      <c r="O226" s="160">
        <v>6689</v>
      </c>
      <c r="P226" s="161">
        <v>6653</v>
      </c>
      <c r="Q226" s="161">
        <v>6653</v>
      </c>
      <c r="R226" s="161">
        <v>6653</v>
      </c>
      <c r="S226" s="161">
        <v>6653</v>
      </c>
      <c r="T226" s="161">
        <v>6653</v>
      </c>
    </row>
    <row r="227" spans="1:20"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0" ht="26.25"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0" ht="30.7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row>
    <row r="230" spans="1:20" ht="36.75"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0" ht="33.75"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0" ht="44.25"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0" ht="33.7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0" ht="15" customHeight="1"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0" ht="20.25" customHeight="1"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0"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0" ht="29.25" customHeight="1"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0"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0" ht="35.25" customHeight="1"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0"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45"/>
      <c r="B241" s="100"/>
      <c r="C241" s="145"/>
      <c r="D241" s="68"/>
      <c r="E241" s="145"/>
      <c r="F241" s="66"/>
      <c r="G241" s="66"/>
      <c r="H241" s="66"/>
      <c r="I241" s="66"/>
      <c r="J241" s="66"/>
      <c r="K241" s="66"/>
      <c r="L241" s="66"/>
      <c r="M241" s="66"/>
      <c r="N241" s="66"/>
      <c r="O241" s="66"/>
      <c r="P241" s="66"/>
      <c r="Q241" s="66"/>
      <c r="R241" s="66"/>
      <c r="S241" s="66"/>
      <c r="T241" s="66"/>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71">
    <mergeCell ref="A10:A11"/>
    <mergeCell ref="D213:D214"/>
    <mergeCell ref="B70:C70"/>
    <mergeCell ref="B90:C90"/>
    <mergeCell ref="B80:C80"/>
    <mergeCell ref="E191:E192"/>
    <mergeCell ref="E208:E209"/>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M208:M209"/>
    <mergeCell ref="N208:N209"/>
    <mergeCell ref="O208:O209"/>
    <mergeCell ref="P208:P209"/>
    <mergeCell ref="D208:D209"/>
    <mergeCell ref="F208:F209"/>
    <mergeCell ref="G208:G209"/>
    <mergeCell ref="H208:H209"/>
    <mergeCell ref="I208:I209"/>
    <mergeCell ref="J208:J209"/>
    <mergeCell ref="L208:L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N34:N35"/>
    <mergeCell ref="O34:O35"/>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Q32:Q33"/>
    <mergeCell ref="R32:R33"/>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S30:S31"/>
    <mergeCell ref="T30:T31"/>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Q24:Q25"/>
    <mergeCell ref="R24:R25"/>
    <mergeCell ref="S24:S25"/>
    <mergeCell ref="T24:T25"/>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T22:T23"/>
    <mergeCell ref="C24:C25"/>
    <mergeCell ref="D24:D25"/>
    <mergeCell ref="E24:E25"/>
    <mergeCell ref="F24:F25"/>
    <mergeCell ref="G24:G25"/>
    <mergeCell ref="H24:H25"/>
    <mergeCell ref="I24:I25"/>
    <mergeCell ref="J24:J25"/>
    <mergeCell ref="A2:L2"/>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3:J3"/>
    <mergeCell ref="A4:E4"/>
    <mergeCell ref="A8:O8"/>
    <mergeCell ref="K10:O10"/>
    <mergeCell ref="P10:T10"/>
    <mergeCell ref="B13:T13"/>
    <mergeCell ref="A14:A37"/>
    <mergeCell ref="B14:B19"/>
    <mergeCell ref="O20:O21"/>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P20:P21"/>
    <mergeCell ref="Q20:Q21"/>
    <mergeCell ref="R20:R21"/>
    <mergeCell ref="S20:S21"/>
    <mergeCell ref="T20:T21"/>
    <mergeCell ref="I20:I21"/>
    <mergeCell ref="J20:J21"/>
    <mergeCell ref="K20:K21"/>
  </mergeCells>
  <pageMargins left="0.39370078740157483" right="3.937007874015748E-2"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42"/>
  <sheetViews>
    <sheetView zoomScaleNormal="100" workbookViewId="0"/>
  </sheetViews>
  <sheetFormatPr defaultRowHeight="14.4" x14ac:dyDescent="0.3"/>
  <cols>
    <col min="1" max="1" width="4.88671875" customWidth="1"/>
    <col min="2" max="2" width="13.88671875" customWidth="1"/>
    <col min="3" max="3" width="7.33203125" customWidth="1"/>
    <col min="4" max="4" width="8" customWidth="1"/>
    <col min="5" max="6" width="7" customWidth="1"/>
    <col min="7" max="7" width="6.88671875" customWidth="1"/>
    <col min="8" max="8" width="7.109375" customWidth="1"/>
    <col min="9" max="10" width="6.44140625" customWidth="1"/>
    <col min="11" max="11" width="6.88671875" customWidth="1"/>
    <col min="12" max="12" width="6.109375" customWidth="1"/>
    <col min="13" max="13" width="6.33203125" customWidth="1"/>
    <col min="14" max="14" width="5.88671875" customWidth="1"/>
    <col min="15" max="16" width="6.44140625" customWidth="1"/>
    <col min="17" max="17" width="7.5546875" customWidth="1"/>
    <col min="18" max="18" width="6.5546875" customWidth="1"/>
    <col min="19" max="19" width="6.44140625" customWidth="1"/>
    <col min="20" max="20" width="7.1093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row>
    <row r="3" spans="1:20" ht="15.6" x14ac:dyDescent="0.3">
      <c r="A3" s="453" t="s">
        <v>164</v>
      </c>
      <c r="B3" s="453"/>
      <c r="C3" s="453"/>
      <c r="D3" s="367"/>
      <c r="E3" s="366"/>
      <c r="F3" s="366"/>
      <c r="G3" s="366"/>
      <c r="H3" s="366"/>
      <c r="I3" s="366"/>
      <c r="J3" s="366"/>
      <c r="K3" s="366"/>
      <c r="T3" s="5"/>
    </row>
    <row r="4" spans="1:20" ht="15.6" x14ac:dyDescent="0.3">
      <c r="A4" s="453" t="s">
        <v>130</v>
      </c>
      <c r="B4" s="453"/>
      <c r="C4" s="453"/>
      <c r="D4" s="367"/>
      <c r="E4" s="7"/>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549" t="s">
        <v>174</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51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510"/>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51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510"/>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51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2" customHeight="1" thickBot="1" x14ac:dyDescent="0.35">
      <c r="A19" s="499"/>
      <c r="B19" s="495"/>
      <c r="C19" s="510"/>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510"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510"/>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51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510"/>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51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7.5" customHeight="1" thickBot="1" x14ac:dyDescent="0.35">
      <c r="A25" s="499"/>
      <c r="B25" s="495"/>
      <c r="C25" s="510"/>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51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510"/>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51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510"/>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51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8.25" customHeight="1" thickBot="1" x14ac:dyDescent="0.35">
      <c r="A31" s="499"/>
      <c r="B31" s="495"/>
      <c r="C31" s="510"/>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51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510"/>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51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510"/>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51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29.25" customHeight="1" thickBot="1" x14ac:dyDescent="0.35">
      <c r="A37" s="499"/>
      <c r="B37" s="344"/>
      <c r="C37" s="510"/>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1.75" customHeight="1" thickBot="1" x14ac:dyDescent="0.35">
      <c r="A62" s="499"/>
      <c r="B62" s="508" t="s">
        <v>160</v>
      </c>
      <c r="C62" s="508"/>
      <c r="D62" s="156" t="s">
        <v>131</v>
      </c>
      <c r="E62" s="384" t="s">
        <v>20</v>
      </c>
      <c r="F62" s="138">
        <v>2</v>
      </c>
      <c r="G62" s="138">
        <v>2</v>
      </c>
      <c r="H62" s="138">
        <v>2</v>
      </c>
      <c r="I62" s="138">
        <v>2</v>
      </c>
      <c r="J62" s="139">
        <f>(F62+G62+H62+I62)</f>
        <v>8</v>
      </c>
      <c r="K62" s="138">
        <v>2</v>
      </c>
      <c r="L62" s="138">
        <v>2</v>
      </c>
      <c r="M62" s="138">
        <v>2</v>
      </c>
      <c r="N62" s="138">
        <v>2</v>
      </c>
      <c r="O62" s="139">
        <f>(K62+L62+M62+N62)</f>
        <v>8</v>
      </c>
      <c r="P62" s="138">
        <v>2</v>
      </c>
      <c r="Q62" s="138">
        <v>2</v>
      </c>
      <c r="R62" s="138">
        <v>2</v>
      </c>
      <c r="S62" s="138">
        <v>2</v>
      </c>
      <c r="T62" s="139">
        <f>(P62+Q62+R62+S62)</f>
        <v>8</v>
      </c>
    </row>
    <row r="63" spans="1:20" ht="21.75" customHeight="1" thickBot="1" x14ac:dyDescent="0.35">
      <c r="A63" s="499"/>
      <c r="B63" s="509"/>
      <c r="C63" s="509"/>
      <c r="D63" s="156">
        <f>D217</f>
        <v>1529</v>
      </c>
      <c r="E63" s="384"/>
      <c r="F63" s="156">
        <f>F217</f>
        <v>1250</v>
      </c>
      <c r="G63" s="156">
        <f t="shared" ref="G63:T63" si="0">G217</f>
        <v>1250</v>
      </c>
      <c r="H63" s="156">
        <f t="shared" si="0"/>
        <v>1250</v>
      </c>
      <c r="I63" s="156">
        <f t="shared" si="0"/>
        <v>1250</v>
      </c>
      <c r="J63" s="156">
        <f t="shared" si="0"/>
        <v>1250</v>
      </c>
      <c r="K63" s="156">
        <f t="shared" si="0"/>
        <v>1400</v>
      </c>
      <c r="L63" s="156">
        <f t="shared" si="0"/>
        <v>1400</v>
      </c>
      <c r="M63" s="156">
        <f t="shared" si="0"/>
        <v>1400</v>
      </c>
      <c r="N63" s="156">
        <f t="shared" si="0"/>
        <v>1400</v>
      </c>
      <c r="O63" s="156">
        <f t="shared" si="0"/>
        <v>1400</v>
      </c>
      <c r="P63" s="156">
        <f t="shared" si="0"/>
        <v>1529</v>
      </c>
      <c r="Q63" s="156">
        <f t="shared" si="0"/>
        <v>1529</v>
      </c>
      <c r="R63" s="156">
        <f t="shared" si="0"/>
        <v>1529</v>
      </c>
      <c r="S63" s="156">
        <f t="shared" si="0"/>
        <v>1529</v>
      </c>
      <c r="T63" s="156">
        <f t="shared" si="0"/>
        <v>1529</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27"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0.7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24" customHeight="1"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9.25" customHeight="1" thickBot="1" x14ac:dyDescent="0.35">
      <c r="A74" s="499"/>
      <c r="B74" s="508" t="s">
        <v>43</v>
      </c>
      <c r="C74" s="508"/>
      <c r="D74" s="283">
        <v>100</v>
      </c>
      <c r="E74" s="82"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7" customHeight="1"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24.75" customHeight="1" thickBot="1" x14ac:dyDescent="0.35">
      <c r="A80" s="499"/>
      <c r="B80" s="528" t="s">
        <v>49</v>
      </c>
      <c r="C80" s="551"/>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25.5" customHeight="1"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8.5" customHeight="1" thickBot="1" x14ac:dyDescent="0.35">
      <c r="A90" s="499"/>
      <c r="B90" s="495" t="s">
        <v>52</v>
      </c>
      <c r="C90" s="497"/>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27.75" customHeight="1"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27.75" customHeight="1"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9.2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24.75"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23.25" customHeight="1" thickBot="1" x14ac:dyDescent="0.35">
      <c r="A118" s="499"/>
      <c r="B118" s="495"/>
      <c r="C118" s="383"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383"/>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383"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33" customHeight="1" thickBot="1" x14ac:dyDescent="0.35">
      <c r="A121" s="499"/>
      <c r="B121" s="495"/>
      <c r="C121" s="383"/>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32.25" customHeight="1"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4.25" customHeight="1"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8"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4" customHeight="1" thickBot="1" x14ac:dyDescent="0.35">
      <c r="A134" s="499"/>
      <c r="B134" s="333" t="s">
        <v>65</v>
      </c>
      <c r="C134" s="240" t="s">
        <v>19</v>
      </c>
      <c r="D134" s="160" t="s">
        <v>107</v>
      </c>
      <c r="E134" s="82" t="s">
        <v>38</v>
      </c>
      <c r="F134" s="160">
        <v>4</v>
      </c>
      <c r="G134" s="160">
        <v>4</v>
      </c>
      <c r="H134" s="160">
        <v>4</v>
      </c>
      <c r="I134" s="160">
        <v>4</v>
      </c>
      <c r="J134" s="239">
        <f>(F134+G134+H134+I134)</f>
        <v>16</v>
      </c>
      <c r="K134" s="160">
        <v>4</v>
      </c>
      <c r="L134" s="160">
        <v>4</v>
      </c>
      <c r="M134" s="160">
        <v>4</v>
      </c>
      <c r="N134" s="160">
        <v>4</v>
      </c>
      <c r="O134" s="239">
        <f>(K134+L134+M134+N134)</f>
        <v>16</v>
      </c>
      <c r="P134" s="160">
        <v>4</v>
      </c>
      <c r="Q134" s="160">
        <v>4</v>
      </c>
      <c r="R134" s="160">
        <v>4</v>
      </c>
      <c r="S134" s="160">
        <v>4</v>
      </c>
      <c r="T134" s="239">
        <f>(P134+Q134+R134+S134)</f>
        <v>16</v>
      </c>
    </row>
    <row r="135" spans="1:20" ht="23.25" customHeight="1" thickBot="1" x14ac:dyDescent="0.35">
      <c r="A135" s="499"/>
      <c r="B135" s="333"/>
      <c r="C135" s="240" t="s">
        <v>21</v>
      </c>
      <c r="D135" s="160" t="s">
        <v>112</v>
      </c>
      <c r="E135" s="82" t="s">
        <v>38</v>
      </c>
      <c r="F135" s="160">
        <v>2</v>
      </c>
      <c r="G135" s="160">
        <v>2</v>
      </c>
      <c r="H135" s="160">
        <v>2</v>
      </c>
      <c r="I135" s="160">
        <v>2</v>
      </c>
      <c r="J135" s="239">
        <f>(F135+G135+H135+I135)</f>
        <v>8</v>
      </c>
      <c r="K135" s="160">
        <v>2</v>
      </c>
      <c r="L135" s="160">
        <v>2</v>
      </c>
      <c r="M135" s="160">
        <v>2</v>
      </c>
      <c r="N135" s="160">
        <v>2</v>
      </c>
      <c r="O135" s="239">
        <f>(K135+L135+M135+N135)</f>
        <v>8</v>
      </c>
      <c r="P135" s="160">
        <v>2</v>
      </c>
      <c r="Q135" s="160">
        <v>2</v>
      </c>
      <c r="R135" s="160">
        <v>2</v>
      </c>
      <c r="S135" s="160">
        <v>2</v>
      </c>
      <c r="T135" s="239">
        <f>(P135+Q135+R135+S135)</f>
        <v>8</v>
      </c>
    </row>
    <row r="136" spans="1:20" ht="60.75" customHeight="1" thickBot="1" x14ac:dyDescent="0.35">
      <c r="A136" s="499"/>
      <c r="B136" s="333"/>
      <c r="C136" s="240" t="s">
        <v>22</v>
      </c>
      <c r="D136" s="160" t="s">
        <v>112</v>
      </c>
      <c r="E136" s="82" t="s">
        <v>38</v>
      </c>
      <c r="F136" s="160">
        <v>2</v>
      </c>
      <c r="G136" s="160">
        <v>2</v>
      </c>
      <c r="H136" s="160">
        <v>2</v>
      </c>
      <c r="I136" s="160">
        <v>2</v>
      </c>
      <c r="J136" s="239">
        <f>(F136+G136+H136+I136)</f>
        <v>8</v>
      </c>
      <c r="K136" s="160">
        <v>2</v>
      </c>
      <c r="L136" s="160">
        <v>2</v>
      </c>
      <c r="M136" s="160">
        <v>2</v>
      </c>
      <c r="N136" s="160">
        <v>2</v>
      </c>
      <c r="O136" s="239">
        <f>(K136+L136+M136+N136)</f>
        <v>8</v>
      </c>
      <c r="P136" s="160">
        <v>2</v>
      </c>
      <c r="Q136" s="160">
        <v>2</v>
      </c>
      <c r="R136" s="160">
        <v>2</v>
      </c>
      <c r="S136" s="160">
        <v>2</v>
      </c>
      <c r="T136" s="239">
        <f>(P136+Q136+R136+S136)</f>
        <v>8</v>
      </c>
    </row>
    <row r="137" spans="1:20" ht="15"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8.25" customHeight="1"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0.5" customHeight="1"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2.75" customHeight="1"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7.5" customHeight="1"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2" customHeight="1"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33" customHeight="1"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32.25" customHeight="1"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25.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36.7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34.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24"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32.25" customHeight="1" thickBot="1" x14ac:dyDescent="0.35">
      <c r="A187" s="499"/>
      <c r="B187" s="521" t="s">
        <v>79</v>
      </c>
      <c r="C187" s="521"/>
      <c r="D187" s="357">
        <v>0.11940000000000001</v>
      </c>
      <c r="E187" s="501" t="s">
        <v>20</v>
      </c>
      <c r="F187" s="357">
        <v>0.14000000000000001</v>
      </c>
      <c r="G187" s="357">
        <v>0.14000000000000001</v>
      </c>
      <c r="H187" s="357">
        <v>0.14000000000000001</v>
      </c>
      <c r="I187" s="357">
        <v>0.14000000000000001</v>
      </c>
      <c r="J187" s="357">
        <v>0.14000000000000001</v>
      </c>
      <c r="K187" s="357">
        <v>0.12</v>
      </c>
      <c r="L187" s="357">
        <v>0.12</v>
      </c>
      <c r="M187" s="357">
        <v>0.12</v>
      </c>
      <c r="N187" s="357">
        <v>0.12</v>
      </c>
      <c r="O187" s="357">
        <v>0.12</v>
      </c>
      <c r="P187" s="357">
        <v>0.11940000000000001</v>
      </c>
      <c r="Q187" s="357">
        <v>0.11940000000000001</v>
      </c>
      <c r="R187" s="357">
        <v>0.11940000000000001</v>
      </c>
      <c r="S187" s="357">
        <v>0.11940000000000001</v>
      </c>
      <c r="T187" s="357">
        <v>0.11940000000000001</v>
      </c>
    </row>
    <row r="188" spans="1:20" ht="28.5" customHeight="1" thickBot="1" x14ac:dyDescent="0.35">
      <c r="A188" s="499"/>
      <c r="B188" s="521"/>
      <c r="C188" s="521"/>
      <c r="D188" s="357"/>
      <c r="E188" s="501"/>
      <c r="F188" s="357"/>
      <c r="G188" s="357"/>
      <c r="H188" s="357"/>
      <c r="I188" s="357"/>
      <c r="J188" s="357"/>
      <c r="K188" s="357"/>
      <c r="L188" s="357"/>
      <c r="M188" s="357"/>
      <c r="N188" s="357"/>
      <c r="O188" s="357"/>
      <c r="P188" s="357"/>
      <c r="Q188" s="357"/>
      <c r="R188" s="357"/>
      <c r="S188" s="357"/>
      <c r="T188" s="357"/>
    </row>
    <row r="189" spans="1:20" ht="39" customHeight="1" thickBot="1" x14ac:dyDescent="0.35">
      <c r="A189" s="499"/>
      <c r="B189" s="508" t="s">
        <v>80</v>
      </c>
      <c r="C189" s="508"/>
      <c r="D189" s="317">
        <v>23.454999999999998</v>
      </c>
      <c r="E189" s="82" t="s">
        <v>81</v>
      </c>
      <c r="F189" s="317">
        <v>23.454999999999998</v>
      </c>
      <c r="G189" s="317">
        <v>23.454999999999998</v>
      </c>
      <c r="H189" s="317">
        <v>23.454999999999998</v>
      </c>
      <c r="I189" s="317">
        <v>23.454999999999998</v>
      </c>
      <c r="J189" s="317">
        <v>23.454999999999998</v>
      </c>
      <c r="K189" s="317">
        <v>23.454999999999998</v>
      </c>
      <c r="L189" s="317">
        <v>23.454999999999998</v>
      </c>
      <c r="M189" s="317">
        <v>23.454999999999998</v>
      </c>
      <c r="N189" s="317">
        <v>23.454999999999998</v>
      </c>
      <c r="O189" s="317">
        <v>23.454999999999998</v>
      </c>
      <c r="P189" s="317">
        <v>23.454999999999998</v>
      </c>
      <c r="Q189" s="317">
        <v>23.454999999999998</v>
      </c>
      <c r="R189" s="317">
        <v>23.454999999999998</v>
      </c>
      <c r="S189" s="317">
        <v>23.454999999999998</v>
      </c>
      <c r="T189" s="317">
        <v>28.890999999999998</v>
      </c>
    </row>
    <row r="190" spans="1:20" ht="36.75" customHeight="1" thickBot="1" x14ac:dyDescent="0.35">
      <c r="A190" s="499"/>
      <c r="B190" s="508"/>
      <c r="C190" s="508"/>
      <c r="D190" s="241">
        <v>28.890999999999998</v>
      </c>
      <c r="E190" s="82" t="s">
        <v>81</v>
      </c>
      <c r="F190" s="317">
        <v>23.454999999999998</v>
      </c>
      <c r="G190" s="317">
        <v>23.454999999999998</v>
      </c>
      <c r="H190" s="317">
        <v>23.454999999999998</v>
      </c>
      <c r="I190" s="317">
        <v>23.454999999999998</v>
      </c>
      <c r="J190" s="317">
        <v>23.454999999999998</v>
      </c>
      <c r="K190" s="317">
        <v>23.454999999999998</v>
      </c>
      <c r="L190" s="317">
        <v>23.454999999999998</v>
      </c>
      <c r="M190" s="317">
        <v>23.454999999999998</v>
      </c>
      <c r="N190" s="317">
        <v>23.454999999999998</v>
      </c>
      <c r="O190" s="317">
        <v>23.454999999999998</v>
      </c>
      <c r="P190" s="317">
        <v>23.454999999999998</v>
      </c>
      <c r="Q190" s="317">
        <v>23.454999999999998</v>
      </c>
      <c r="R190" s="317">
        <v>23.454999999999998</v>
      </c>
      <c r="S190" s="317">
        <v>28.890999999999998</v>
      </c>
      <c r="T190" s="317">
        <v>28.890999999999998</v>
      </c>
    </row>
    <row r="191" spans="1:20" ht="29.25" customHeight="1" thickBot="1" x14ac:dyDescent="0.35">
      <c r="A191" s="499"/>
      <c r="B191" s="508" t="s">
        <v>82</v>
      </c>
      <c r="C191" s="508"/>
      <c r="D191" s="354">
        <v>0.92</v>
      </c>
      <c r="E191" s="82" t="s">
        <v>83</v>
      </c>
      <c r="F191" s="354">
        <v>0.2</v>
      </c>
      <c r="G191" s="354">
        <v>0.2</v>
      </c>
      <c r="H191" s="354">
        <v>0.2</v>
      </c>
      <c r="I191" s="354">
        <v>0.2</v>
      </c>
      <c r="J191" s="354">
        <v>0.2</v>
      </c>
      <c r="K191" s="354">
        <v>0.2</v>
      </c>
      <c r="L191" s="354">
        <v>0.2</v>
      </c>
      <c r="M191" s="354">
        <v>0.2</v>
      </c>
      <c r="N191" s="354">
        <v>0.2</v>
      </c>
      <c r="O191" s="354">
        <v>0.2</v>
      </c>
      <c r="P191" s="354">
        <v>0.92</v>
      </c>
      <c r="Q191" s="354">
        <v>0.92</v>
      </c>
      <c r="R191" s="354">
        <v>0.92</v>
      </c>
      <c r="S191" s="354">
        <v>0.92</v>
      </c>
      <c r="T191" s="354">
        <v>0.92</v>
      </c>
    </row>
    <row r="192" spans="1:20" ht="36.7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295">
        <v>22.91</v>
      </c>
      <c r="E199" s="82" t="s">
        <v>81</v>
      </c>
      <c r="F199" s="238">
        <v>17.47</v>
      </c>
      <c r="G199" s="238">
        <v>17.47</v>
      </c>
      <c r="H199" s="238">
        <v>17.47</v>
      </c>
      <c r="I199" s="238">
        <v>17.47</v>
      </c>
      <c r="J199" s="238">
        <v>17.47</v>
      </c>
      <c r="K199" s="238">
        <v>17.47</v>
      </c>
      <c r="L199" s="238">
        <v>17.47</v>
      </c>
      <c r="M199" s="238">
        <v>17.47</v>
      </c>
      <c r="N199" s="238">
        <v>17.47</v>
      </c>
      <c r="O199" s="238">
        <v>17.47</v>
      </c>
      <c r="P199" s="238">
        <v>17.47</v>
      </c>
      <c r="Q199" s="238">
        <v>17.47</v>
      </c>
      <c r="R199" s="238">
        <v>17.47</v>
      </c>
      <c r="S199" s="295">
        <f>R199+5.436</f>
        <v>22.905999999999999</v>
      </c>
      <c r="T199" s="295">
        <v>22.91</v>
      </c>
    </row>
    <row r="200" spans="1:20" ht="15" thickBot="1" x14ac:dyDescent="0.35">
      <c r="A200" s="499"/>
      <c r="B200" s="521"/>
      <c r="C200" s="521"/>
      <c r="D200" s="160">
        <v>37.25</v>
      </c>
      <c r="E200" s="82" t="s">
        <v>81</v>
      </c>
      <c r="F200" s="160">
        <v>37.25</v>
      </c>
      <c r="G200" s="160">
        <v>37.25</v>
      </c>
      <c r="H200" s="160">
        <v>37.25</v>
      </c>
      <c r="I200" s="160">
        <v>37.25</v>
      </c>
      <c r="J200" s="160">
        <v>37.25</v>
      </c>
      <c r="K200" s="160">
        <v>37.25</v>
      </c>
      <c r="L200" s="160">
        <v>37.25</v>
      </c>
      <c r="M200" s="160">
        <v>37.25</v>
      </c>
      <c r="N200" s="160">
        <v>37.25</v>
      </c>
      <c r="O200" s="160">
        <v>37.25</v>
      </c>
      <c r="P200" s="160">
        <v>37.25</v>
      </c>
      <c r="Q200" s="160">
        <v>37.25</v>
      </c>
      <c r="R200" s="160">
        <v>37.25</v>
      </c>
      <c r="S200" s="160">
        <v>37.25</v>
      </c>
      <c r="T200" s="160">
        <v>37.25</v>
      </c>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7.7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122">
        <v>29.538</v>
      </c>
      <c r="E204" s="82" t="s">
        <v>88</v>
      </c>
      <c r="F204" s="122">
        <v>10.177</v>
      </c>
      <c r="G204" s="122">
        <v>10.177</v>
      </c>
      <c r="H204" s="122">
        <v>10.177</v>
      </c>
      <c r="I204" s="122">
        <v>10.177</v>
      </c>
      <c r="J204" s="122">
        <v>10.177</v>
      </c>
      <c r="K204" s="122">
        <v>10.177</v>
      </c>
      <c r="L204" s="122">
        <v>10.177</v>
      </c>
      <c r="M204" s="122">
        <v>10.177</v>
      </c>
      <c r="N204" s="122">
        <v>10.177</v>
      </c>
      <c r="O204" s="122">
        <v>10.177</v>
      </c>
      <c r="P204" s="122">
        <v>10.177</v>
      </c>
      <c r="Q204" s="122">
        <v>10.177</v>
      </c>
      <c r="R204" s="122">
        <v>10.177</v>
      </c>
      <c r="S204" s="122">
        <v>29.538</v>
      </c>
      <c r="T204" s="122">
        <v>29.538</v>
      </c>
    </row>
    <row r="205" spans="1:20" ht="26.25" customHeight="1" thickBot="1" x14ac:dyDescent="0.35">
      <c r="A205" s="499"/>
      <c r="B205" s="495"/>
      <c r="C205" s="495"/>
      <c r="D205" s="160">
        <v>37.25</v>
      </c>
      <c r="E205" s="82" t="s">
        <v>81</v>
      </c>
      <c r="F205" s="160">
        <v>37.25</v>
      </c>
      <c r="G205" s="160">
        <v>37.25</v>
      </c>
      <c r="H205" s="160">
        <v>37.25</v>
      </c>
      <c r="I205" s="160">
        <v>37.25</v>
      </c>
      <c r="J205" s="160">
        <v>37.25</v>
      </c>
      <c r="K205" s="160">
        <v>37.25</v>
      </c>
      <c r="L205" s="160">
        <v>37.25</v>
      </c>
      <c r="M205" s="160">
        <v>37.25</v>
      </c>
      <c r="N205" s="160">
        <v>37.25</v>
      </c>
      <c r="O205" s="160">
        <v>37.25</v>
      </c>
      <c r="P205" s="160">
        <v>37.25</v>
      </c>
      <c r="Q205" s="160">
        <v>37.25</v>
      </c>
      <c r="R205" s="160">
        <v>37.25</v>
      </c>
      <c r="S205" s="160">
        <v>37.25</v>
      </c>
      <c r="T205" s="160">
        <v>37.25</v>
      </c>
    </row>
    <row r="206" spans="1:20" ht="30" customHeight="1" thickBot="1" x14ac:dyDescent="0.35">
      <c r="A206" s="499"/>
      <c r="B206" s="495" t="s">
        <v>158</v>
      </c>
      <c r="C206" s="495"/>
      <c r="D206" s="160">
        <v>10.177</v>
      </c>
      <c r="E206" s="82" t="s">
        <v>88</v>
      </c>
      <c r="F206" s="122">
        <v>10.177</v>
      </c>
      <c r="G206" s="122">
        <v>10.177</v>
      </c>
      <c r="H206" s="122">
        <v>10.177</v>
      </c>
      <c r="I206" s="122">
        <v>10.177</v>
      </c>
      <c r="J206" s="122">
        <v>10.177</v>
      </c>
      <c r="K206" s="122">
        <v>10.177</v>
      </c>
      <c r="L206" s="122">
        <v>10.177</v>
      </c>
      <c r="M206" s="122">
        <v>10.177</v>
      </c>
      <c r="N206" s="122">
        <v>10.177</v>
      </c>
      <c r="O206" s="122">
        <v>10.177</v>
      </c>
      <c r="P206" s="122">
        <v>10.177</v>
      </c>
      <c r="Q206" s="122">
        <v>10.177</v>
      </c>
      <c r="R206" s="122">
        <v>10.177</v>
      </c>
      <c r="S206" s="122">
        <v>10.177</v>
      </c>
      <c r="T206" s="122">
        <v>29.538</v>
      </c>
    </row>
    <row r="207" spans="1:20" ht="36.75" customHeight="1" thickBot="1" x14ac:dyDescent="0.35">
      <c r="A207" s="499"/>
      <c r="B207" s="495"/>
      <c r="C207" s="495"/>
      <c r="D207" s="122">
        <v>29.538</v>
      </c>
      <c r="E207" s="82" t="s">
        <v>88</v>
      </c>
      <c r="F207" s="122">
        <v>10.177</v>
      </c>
      <c r="G207" s="122">
        <v>10.177</v>
      </c>
      <c r="H207" s="122">
        <v>10.177</v>
      </c>
      <c r="I207" s="122">
        <v>10.177</v>
      </c>
      <c r="J207" s="122">
        <v>10.177</v>
      </c>
      <c r="K207" s="122">
        <v>10.177</v>
      </c>
      <c r="L207" s="122">
        <v>10.177</v>
      </c>
      <c r="M207" s="122">
        <v>10.177</v>
      </c>
      <c r="N207" s="122">
        <v>10.177</v>
      </c>
      <c r="O207" s="122">
        <v>10.177</v>
      </c>
      <c r="P207" s="122">
        <v>10.177</v>
      </c>
      <c r="Q207" s="122">
        <v>10.177</v>
      </c>
      <c r="R207" s="122">
        <v>10.177</v>
      </c>
      <c r="S207" s="122">
        <v>29.538</v>
      </c>
      <c r="T207" s="122">
        <v>29.538</v>
      </c>
    </row>
    <row r="208" spans="1:20" ht="27" customHeight="1" thickBot="1" x14ac:dyDescent="0.35">
      <c r="A208" s="499"/>
      <c r="B208" s="495" t="s">
        <v>89</v>
      </c>
      <c r="C208" s="495"/>
      <c r="D208" s="550">
        <v>1.2</v>
      </c>
      <c r="E208" s="172" t="s">
        <v>83</v>
      </c>
      <c r="F208" s="550">
        <v>1.2</v>
      </c>
      <c r="G208" s="550">
        <v>1.2</v>
      </c>
      <c r="H208" s="550">
        <v>1.2</v>
      </c>
      <c r="I208" s="550">
        <v>1.2</v>
      </c>
      <c r="J208" s="550">
        <v>1.2</v>
      </c>
      <c r="K208" s="550">
        <v>1.2</v>
      </c>
      <c r="L208" s="550">
        <v>1.2</v>
      </c>
      <c r="M208" s="550">
        <v>1.2</v>
      </c>
      <c r="N208" s="550">
        <v>1.2</v>
      </c>
      <c r="O208" s="550">
        <v>1.2</v>
      </c>
      <c r="P208" s="550">
        <v>1.2</v>
      </c>
      <c r="Q208" s="550">
        <v>1.2</v>
      </c>
      <c r="R208" s="550">
        <v>1.2</v>
      </c>
      <c r="S208" s="550">
        <v>1.2</v>
      </c>
      <c r="T208" s="550">
        <v>1.2</v>
      </c>
    </row>
    <row r="209" spans="1:20" ht="41.25" customHeight="1" thickBot="1" x14ac:dyDescent="0.35">
      <c r="A209" s="499"/>
      <c r="B209" s="495"/>
      <c r="C209" s="495"/>
      <c r="D209" s="550"/>
      <c r="E209" s="172" t="s">
        <v>84</v>
      </c>
      <c r="F209" s="550"/>
      <c r="G209" s="550"/>
      <c r="H209" s="550"/>
      <c r="I209" s="550"/>
      <c r="J209" s="550"/>
      <c r="K209" s="550"/>
      <c r="L209" s="550"/>
      <c r="M209" s="550"/>
      <c r="N209" s="550"/>
      <c r="O209" s="550"/>
      <c r="P209" s="550"/>
      <c r="Q209" s="550"/>
      <c r="R209" s="550"/>
      <c r="S209" s="550"/>
      <c r="T209" s="550"/>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265">
        <v>1529</v>
      </c>
      <c r="E217" s="82" t="s">
        <v>95</v>
      </c>
      <c r="F217" s="63">
        <v>1250</v>
      </c>
      <c r="G217" s="63">
        <v>1250</v>
      </c>
      <c r="H217" s="63">
        <v>1250</v>
      </c>
      <c r="I217" s="63">
        <v>1250</v>
      </c>
      <c r="J217" s="63">
        <v>1250</v>
      </c>
      <c r="K217" s="63">
        <v>1400</v>
      </c>
      <c r="L217" s="63">
        <v>1400</v>
      </c>
      <c r="M217" s="63">
        <v>1400</v>
      </c>
      <c r="N217" s="63">
        <v>1400</v>
      </c>
      <c r="O217" s="63">
        <v>1400</v>
      </c>
      <c r="P217" s="63">
        <v>1529</v>
      </c>
      <c r="Q217" s="63">
        <v>1529</v>
      </c>
      <c r="R217" s="63">
        <v>1529</v>
      </c>
      <c r="S217" s="63">
        <v>1529</v>
      </c>
      <c r="T217" s="63">
        <v>1529</v>
      </c>
    </row>
    <row r="218" spans="1:20" ht="22.5" customHeight="1" thickBot="1" x14ac:dyDescent="0.35">
      <c r="A218" s="499"/>
      <c r="B218" s="495"/>
      <c r="C218" s="495"/>
      <c r="D218" s="295">
        <v>22.91</v>
      </c>
      <c r="E218" s="82" t="s">
        <v>81</v>
      </c>
      <c r="F218" s="238">
        <v>17.47</v>
      </c>
      <c r="G218" s="238">
        <v>17.47</v>
      </c>
      <c r="H218" s="238">
        <v>17.47</v>
      </c>
      <c r="I218" s="238">
        <v>17.47</v>
      </c>
      <c r="J218" s="238">
        <v>17.47</v>
      </c>
      <c r="K218" s="238">
        <v>17.47</v>
      </c>
      <c r="L218" s="238">
        <v>17.47</v>
      </c>
      <c r="M218" s="238">
        <v>17.47</v>
      </c>
      <c r="N218" s="238">
        <v>17.47</v>
      </c>
      <c r="O218" s="238">
        <v>17.47</v>
      </c>
      <c r="P218" s="238">
        <v>17.47</v>
      </c>
      <c r="Q218" s="238">
        <v>17.47</v>
      </c>
      <c r="R218" s="238">
        <v>17.47</v>
      </c>
      <c r="S218" s="295">
        <f>R218+5.436</f>
        <v>22.905999999999999</v>
      </c>
      <c r="T218" s="295">
        <v>22.91</v>
      </c>
    </row>
    <row r="219" spans="1:20" ht="15" thickBot="1" x14ac:dyDescent="0.35">
      <c r="A219" s="499"/>
      <c r="B219" s="495" t="s">
        <v>96</v>
      </c>
      <c r="C219" s="495"/>
      <c r="D219" s="295">
        <v>22.91</v>
      </c>
      <c r="E219" s="82" t="s">
        <v>81</v>
      </c>
      <c r="F219" s="238">
        <v>17.47</v>
      </c>
      <c r="G219" s="238">
        <v>17.47</v>
      </c>
      <c r="H219" s="238">
        <v>17.47</v>
      </c>
      <c r="I219" s="238">
        <v>17.47</v>
      </c>
      <c r="J219" s="238">
        <v>17.47</v>
      </c>
      <c r="K219" s="238">
        <v>17.47</v>
      </c>
      <c r="L219" s="238">
        <v>17.47</v>
      </c>
      <c r="M219" s="238">
        <v>17.47</v>
      </c>
      <c r="N219" s="238">
        <v>17.47</v>
      </c>
      <c r="O219" s="238">
        <v>17.47</v>
      </c>
      <c r="P219" s="238">
        <v>17.47</v>
      </c>
      <c r="Q219" s="238">
        <v>17.47</v>
      </c>
      <c r="R219" s="238">
        <v>17.47</v>
      </c>
      <c r="S219" s="295">
        <f>R219+5.436</f>
        <v>22.905999999999999</v>
      </c>
      <c r="T219" s="295">
        <v>22.91</v>
      </c>
    </row>
    <row r="220" spans="1:20" ht="15" thickBot="1" x14ac:dyDescent="0.35">
      <c r="A220" s="499"/>
      <c r="B220" s="495"/>
      <c r="C220" s="495"/>
      <c r="D220" s="161">
        <v>3212</v>
      </c>
      <c r="E220" s="82" t="s">
        <v>97</v>
      </c>
      <c r="F220" s="245">
        <v>2800</v>
      </c>
      <c r="G220" s="245">
        <v>2800</v>
      </c>
      <c r="H220" s="245">
        <v>2800</v>
      </c>
      <c r="I220" s="245">
        <v>2800</v>
      </c>
      <c r="J220" s="245">
        <v>2800</v>
      </c>
      <c r="K220" s="63">
        <v>3130</v>
      </c>
      <c r="L220" s="63">
        <v>3130</v>
      </c>
      <c r="M220" s="63">
        <v>3130</v>
      </c>
      <c r="N220" s="63">
        <v>3130</v>
      </c>
      <c r="O220" s="63">
        <v>3130</v>
      </c>
      <c r="P220" s="242">
        <v>3212</v>
      </c>
      <c r="Q220" s="242">
        <v>3212</v>
      </c>
      <c r="R220" s="242">
        <v>3212</v>
      </c>
      <c r="S220" s="242">
        <v>3212</v>
      </c>
      <c r="T220" s="242">
        <v>3212</v>
      </c>
    </row>
    <row r="221" spans="1:20" ht="15" thickBot="1" x14ac:dyDescent="0.35">
      <c r="A221" s="499"/>
      <c r="B221" s="495" t="s">
        <v>98</v>
      </c>
      <c r="C221" s="495"/>
      <c r="D221" s="241">
        <v>28.890999999999998</v>
      </c>
      <c r="E221" s="82" t="s">
        <v>81</v>
      </c>
      <c r="F221" s="317">
        <v>23.454999999999998</v>
      </c>
      <c r="G221" s="317">
        <v>23.454999999999998</v>
      </c>
      <c r="H221" s="317">
        <v>23.454999999999998</v>
      </c>
      <c r="I221" s="317">
        <v>23.454999999999998</v>
      </c>
      <c r="J221" s="317">
        <v>23.454999999999998</v>
      </c>
      <c r="K221" s="317">
        <v>23.454999999999998</v>
      </c>
      <c r="L221" s="317">
        <v>23.454999999999998</v>
      </c>
      <c r="M221" s="317">
        <v>23.454999999999998</v>
      </c>
      <c r="N221" s="317">
        <v>23.454999999999998</v>
      </c>
      <c r="O221" s="317">
        <v>23.454999999999998</v>
      </c>
      <c r="P221" s="317">
        <v>23.454999999999998</v>
      </c>
      <c r="Q221" s="317">
        <v>23.454999999999998</v>
      </c>
      <c r="R221" s="317">
        <v>23.454999999999998</v>
      </c>
      <c r="S221" s="317">
        <v>28.890999999999998</v>
      </c>
      <c r="T221" s="317">
        <v>28.890999999999998</v>
      </c>
    </row>
    <row r="222" spans="1:20" ht="15" thickBot="1" x14ac:dyDescent="0.35">
      <c r="A222" s="499"/>
      <c r="B222" s="495"/>
      <c r="C222" s="495"/>
      <c r="D222" s="161">
        <v>3212</v>
      </c>
      <c r="E222" s="82" t="s">
        <v>97</v>
      </c>
      <c r="F222" s="245">
        <v>2800</v>
      </c>
      <c r="G222" s="245">
        <v>2800</v>
      </c>
      <c r="H222" s="245">
        <v>2800</v>
      </c>
      <c r="I222" s="245">
        <v>2800</v>
      </c>
      <c r="J222" s="245">
        <v>2800</v>
      </c>
      <c r="K222" s="63">
        <v>3130</v>
      </c>
      <c r="L222" s="63">
        <v>3130</v>
      </c>
      <c r="M222" s="63">
        <v>3130</v>
      </c>
      <c r="N222" s="63">
        <v>3130</v>
      </c>
      <c r="O222" s="63">
        <v>3130</v>
      </c>
      <c r="P222" s="242">
        <v>3212</v>
      </c>
      <c r="Q222" s="242">
        <v>3212</v>
      </c>
      <c r="R222" s="242">
        <v>3212</v>
      </c>
      <c r="S222" s="242">
        <v>3212</v>
      </c>
      <c r="T222" s="242">
        <v>3212</v>
      </c>
    </row>
    <row r="223" spans="1:20" ht="15" thickBot="1" x14ac:dyDescent="0.35">
      <c r="A223" s="499"/>
      <c r="B223" s="495" t="s">
        <v>99</v>
      </c>
      <c r="C223" s="495"/>
      <c r="D223" s="265">
        <v>1081</v>
      </c>
      <c r="E223" s="82" t="s">
        <v>95</v>
      </c>
      <c r="F223" s="63">
        <v>400</v>
      </c>
      <c r="G223" s="63">
        <v>400</v>
      </c>
      <c r="H223" s="63">
        <v>400</v>
      </c>
      <c r="I223" s="63">
        <v>400</v>
      </c>
      <c r="J223" s="63">
        <v>400</v>
      </c>
      <c r="K223" s="63">
        <v>800</v>
      </c>
      <c r="L223" s="63">
        <v>800</v>
      </c>
      <c r="M223" s="63">
        <v>800</v>
      </c>
      <c r="N223" s="63">
        <v>800</v>
      </c>
      <c r="O223" s="63">
        <v>800</v>
      </c>
      <c r="P223" s="63">
        <v>1081</v>
      </c>
      <c r="Q223" s="63">
        <v>1081</v>
      </c>
      <c r="R223" s="63">
        <v>1081</v>
      </c>
      <c r="S223" s="63">
        <v>1081</v>
      </c>
      <c r="T223" s="63">
        <v>1081</v>
      </c>
    </row>
    <row r="224" spans="1:20" ht="15" thickBot="1" x14ac:dyDescent="0.35">
      <c r="A224" s="499"/>
      <c r="B224" s="495"/>
      <c r="C224" s="495"/>
      <c r="D224" s="122">
        <v>29.538</v>
      </c>
      <c r="E224" s="82" t="s">
        <v>88</v>
      </c>
      <c r="F224" s="122">
        <v>10.177</v>
      </c>
      <c r="G224" s="122">
        <v>10.177</v>
      </c>
      <c r="H224" s="122">
        <v>10.177</v>
      </c>
      <c r="I224" s="122">
        <v>10.177</v>
      </c>
      <c r="J224" s="122">
        <v>10.177</v>
      </c>
      <c r="K224" s="122">
        <v>10.177</v>
      </c>
      <c r="L224" s="122">
        <v>10.177</v>
      </c>
      <c r="M224" s="122">
        <v>10.177</v>
      </c>
      <c r="N224" s="122">
        <v>10.177</v>
      </c>
      <c r="O224" s="122">
        <v>10.177</v>
      </c>
      <c r="P224" s="122">
        <v>10.177</v>
      </c>
      <c r="Q224" s="122">
        <v>10.177</v>
      </c>
      <c r="R224" s="122">
        <v>10.177</v>
      </c>
      <c r="S224" s="122">
        <v>29.538</v>
      </c>
      <c r="T224" s="122">
        <v>29.538</v>
      </c>
    </row>
    <row r="225" spans="1:22" ht="15" thickBot="1" x14ac:dyDescent="0.35">
      <c r="A225" s="499"/>
      <c r="B225" s="534" t="s">
        <v>100</v>
      </c>
      <c r="C225" s="411"/>
      <c r="D225" s="322">
        <v>2703</v>
      </c>
      <c r="E225" s="82" t="s">
        <v>38</v>
      </c>
      <c r="F225" s="242">
        <v>1000</v>
      </c>
      <c r="G225" s="242">
        <v>1000</v>
      </c>
      <c r="H225" s="242">
        <v>1000</v>
      </c>
      <c r="I225" s="242">
        <v>1000</v>
      </c>
      <c r="J225" s="242">
        <v>1000</v>
      </c>
      <c r="K225" s="242">
        <v>2000</v>
      </c>
      <c r="L225" s="242">
        <v>2000</v>
      </c>
      <c r="M225" s="242">
        <v>2000</v>
      </c>
      <c r="N225" s="242">
        <v>2000</v>
      </c>
      <c r="O225" s="242">
        <v>2000</v>
      </c>
      <c r="P225" s="242">
        <v>2703</v>
      </c>
      <c r="Q225" s="242">
        <v>2703</v>
      </c>
      <c r="R225" s="242">
        <v>2703</v>
      </c>
      <c r="S225" s="242">
        <v>2703</v>
      </c>
      <c r="T225" s="242">
        <v>2703</v>
      </c>
    </row>
    <row r="226" spans="1:22" ht="19.5" customHeight="1" thickBot="1" x14ac:dyDescent="0.35">
      <c r="A226" s="499"/>
      <c r="B226" s="535"/>
      <c r="C226" s="536"/>
      <c r="D226" s="322">
        <v>3453</v>
      </c>
      <c r="E226" s="82" t="s">
        <v>38</v>
      </c>
      <c r="F226" s="245">
        <v>3502</v>
      </c>
      <c r="G226" s="245">
        <v>3502</v>
      </c>
      <c r="H226" s="245">
        <v>3502</v>
      </c>
      <c r="I226" s="245">
        <v>3502</v>
      </c>
      <c r="J226" s="245">
        <v>3502</v>
      </c>
      <c r="K226" s="63">
        <v>3477</v>
      </c>
      <c r="L226" s="63">
        <v>3477</v>
      </c>
      <c r="M226" s="63">
        <v>3477</v>
      </c>
      <c r="N226" s="63">
        <v>3477</v>
      </c>
      <c r="O226" s="63">
        <v>3477</v>
      </c>
      <c r="P226" s="242">
        <v>3453</v>
      </c>
      <c r="Q226" s="242">
        <v>3453</v>
      </c>
      <c r="R226" s="242">
        <v>3453</v>
      </c>
      <c r="S226" s="242">
        <v>3453</v>
      </c>
      <c r="T226" s="242">
        <v>3453</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31.5"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7.7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39"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6.25" customHeight="1"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30.75" customHeight="1"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6"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504"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25.5" customHeight="1" thickBot="1" x14ac:dyDescent="0.35">
      <c r="A235" s="499"/>
      <c r="B235" s="495"/>
      <c r="C235" s="504"/>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504"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24.75" customHeight="1" thickBot="1" x14ac:dyDescent="0.35">
      <c r="A237" s="499"/>
      <c r="B237" s="495"/>
      <c r="C237" s="504"/>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504"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33.75" customHeight="1" thickBot="1" x14ac:dyDescent="0.35">
      <c r="A239" s="499"/>
      <c r="B239" s="495"/>
      <c r="C239" s="504"/>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45"/>
      <c r="B241" s="100"/>
      <c r="C241" s="145"/>
      <c r="D241" s="68"/>
      <c r="E241" s="145"/>
      <c r="F241" s="66"/>
      <c r="G241" s="66"/>
      <c r="H241" s="66"/>
      <c r="I241" s="66"/>
      <c r="J241" s="66"/>
      <c r="K241" s="66"/>
      <c r="L241" s="66"/>
      <c r="M241" s="66"/>
      <c r="N241" s="66"/>
      <c r="O241" s="66"/>
      <c r="P241" s="66"/>
      <c r="Q241" s="66"/>
      <c r="R241" s="66"/>
      <c r="S241" s="66"/>
      <c r="T241" s="66"/>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10:A11"/>
    <mergeCell ref="B80:C80"/>
    <mergeCell ref="D213:D214"/>
    <mergeCell ref="A4:D4"/>
    <mergeCell ref="A3:K3"/>
    <mergeCell ref="A2:K2"/>
    <mergeCell ref="B70:C70"/>
    <mergeCell ref="B90:C9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P208:P209"/>
    <mergeCell ref="D208:D209"/>
    <mergeCell ref="F208:F209"/>
    <mergeCell ref="G208:G209"/>
    <mergeCell ref="H208:H209"/>
    <mergeCell ref="I208:I209"/>
    <mergeCell ref="J208:J209"/>
    <mergeCell ref="L208:L209"/>
    <mergeCell ref="M208:M209"/>
    <mergeCell ref="N208:N209"/>
    <mergeCell ref="O208:O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 ref="A8:P8"/>
    <mergeCell ref="N16:N17"/>
    <mergeCell ref="O16:O17"/>
    <mergeCell ref="S14:S15"/>
  </mergeCells>
  <pageMargins left="0.39370078740157483" right="3.937007874015748E-2" top="0.15748031496062992" bottom="0.15748031496062992"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42"/>
  <sheetViews>
    <sheetView zoomScale="110" zoomScaleNormal="110" workbookViewId="0"/>
  </sheetViews>
  <sheetFormatPr defaultRowHeight="14.4" x14ac:dyDescent="0.3"/>
  <cols>
    <col min="1" max="1" width="4.88671875" customWidth="1"/>
    <col min="2" max="2" width="16.44140625" customWidth="1"/>
    <col min="3" max="3" width="7.88671875" customWidth="1"/>
    <col min="4" max="4" width="6.6640625" customWidth="1"/>
    <col min="5" max="5" width="4.6640625" customWidth="1"/>
    <col min="6" max="6" width="7.5546875" customWidth="1"/>
    <col min="7" max="8" width="6.44140625" customWidth="1"/>
    <col min="9" max="9" width="6.109375" customWidth="1"/>
    <col min="10" max="10" width="6.44140625" customWidth="1"/>
    <col min="11" max="11" width="6" customWidth="1"/>
    <col min="12" max="13" width="6.6640625" customWidth="1"/>
    <col min="14" max="14" width="6.33203125" customWidth="1"/>
    <col min="15" max="16" width="6.5546875" customWidth="1"/>
    <col min="17" max="17" width="8" customWidth="1"/>
    <col min="18" max="18" width="7.109375" customWidth="1"/>
    <col min="19" max="19" width="6.44140625" customWidth="1"/>
    <col min="20" max="20" width="7.1093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K3" s="366"/>
      <c r="L3" s="366"/>
      <c r="M3" s="366"/>
      <c r="T3" s="5"/>
    </row>
    <row r="4" spans="1:20" ht="15.6" x14ac:dyDescent="0.3">
      <c r="A4" s="453" t="s">
        <v>133</v>
      </c>
      <c r="B4" s="453"/>
      <c r="C4" s="453"/>
      <c r="D4" s="366"/>
      <c r="E4" s="366"/>
      <c r="F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552" t="s">
        <v>167</v>
      </c>
      <c r="B8" s="552"/>
      <c r="C8" s="552"/>
      <c r="D8" s="552"/>
      <c r="E8" s="552"/>
      <c r="F8" s="552"/>
      <c r="G8" s="552"/>
      <c r="H8" s="552"/>
      <c r="I8" s="552"/>
      <c r="J8" s="369"/>
      <c r="K8" s="369"/>
      <c r="L8" s="366"/>
      <c r="M8" s="366"/>
      <c r="N8" s="5"/>
      <c r="O8" s="5"/>
      <c r="P8" s="5"/>
      <c r="Q8" s="5"/>
      <c r="R8" s="5"/>
      <c r="S8" s="5"/>
      <c r="T8" s="5"/>
    </row>
    <row r="9" spans="1:20" ht="20.25" customHeight="1"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0.5" customHeight="1"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5"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8.25"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7.5" customHeight="1"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8.25"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28.5"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495"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495"/>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495"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495"/>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495"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495"/>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75" customHeight="1" thickBot="1" x14ac:dyDescent="0.35">
      <c r="A60" s="499"/>
      <c r="B60" s="495" t="s">
        <v>35</v>
      </c>
      <c r="C60" s="498"/>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8"/>
      <c r="C61" s="498"/>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120</v>
      </c>
      <c r="E62" s="510" t="s">
        <v>20</v>
      </c>
      <c r="F62" s="233">
        <v>1</v>
      </c>
      <c r="G62" s="233">
        <v>1</v>
      </c>
      <c r="H62" s="233">
        <v>1</v>
      </c>
      <c r="I62" s="233">
        <v>1</v>
      </c>
      <c r="J62" s="312">
        <f>(F62+G62+H62+I62)</f>
        <v>4</v>
      </c>
      <c r="K62" s="233">
        <v>1</v>
      </c>
      <c r="L62" s="233">
        <v>1</v>
      </c>
      <c r="M62" s="233">
        <v>1</v>
      </c>
      <c r="N62" s="233">
        <v>1</v>
      </c>
      <c r="O62" s="312">
        <f>(K62+L62+M62+N62)</f>
        <v>4</v>
      </c>
      <c r="P62" s="233">
        <v>1</v>
      </c>
      <c r="Q62" s="233">
        <v>1</v>
      </c>
      <c r="R62" s="233">
        <v>1</v>
      </c>
      <c r="S62" s="233">
        <v>1</v>
      </c>
      <c r="T62" s="312">
        <f>(P62+Q62+R62+S62)</f>
        <v>4</v>
      </c>
    </row>
    <row r="63" spans="1:20" ht="15" thickBot="1" x14ac:dyDescent="0.35">
      <c r="A63" s="499"/>
      <c r="B63" s="509"/>
      <c r="C63" s="509"/>
      <c r="D63" s="156">
        <f>D217</f>
        <v>2896</v>
      </c>
      <c r="E63" s="510"/>
      <c r="F63" s="156">
        <f>F217</f>
        <v>2800</v>
      </c>
      <c r="G63" s="156">
        <f t="shared" ref="G63:T63" si="0">G217</f>
        <v>2800</v>
      </c>
      <c r="H63" s="156">
        <f t="shared" si="0"/>
        <v>2800</v>
      </c>
      <c r="I63" s="156">
        <f t="shared" si="0"/>
        <v>2800</v>
      </c>
      <c r="J63" s="156">
        <f t="shared" si="0"/>
        <v>2800</v>
      </c>
      <c r="K63" s="156">
        <f t="shared" si="0"/>
        <v>2840</v>
      </c>
      <c r="L63" s="156">
        <f t="shared" si="0"/>
        <v>2840</v>
      </c>
      <c r="M63" s="156">
        <f t="shared" si="0"/>
        <v>2840</v>
      </c>
      <c r="N63" s="156">
        <f t="shared" si="0"/>
        <v>2840</v>
      </c>
      <c r="O63" s="156">
        <f t="shared" si="0"/>
        <v>2840</v>
      </c>
      <c r="P63" s="156">
        <f t="shared" si="0"/>
        <v>2896</v>
      </c>
      <c r="Q63" s="156">
        <f t="shared" si="0"/>
        <v>2896</v>
      </c>
      <c r="R63" s="156">
        <f t="shared" si="0"/>
        <v>2896</v>
      </c>
      <c r="S63" s="156">
        <f t="shared" si="0"/>
        <v>2896</v>
      </c>
      <c r="T63" s="156">
        <f t="shared" si="0"/>
        <v>2896</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1.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7" customHeight="1" thickBot="1" x14ac:dyDescent="0.35">
      <c r="A74" s="499"/>
      <c r="B74" s="508" t="s">
        <v>43</v>
      </c>
      <c r="C74" s="508"/>
      <c r="D74" s="283">
        <v>100</v>
      </c>
      <c r="E74" s="82" t="s">
        <v>20</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8.5" customHeight="1"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25.5" customHeight="1" thickBot="1" x14ac:dyDescent="0.35">
      <c r="A80" s="499"/>
      <c r="B80" s="528" t="s">
        <v>181</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510"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510"/>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510"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510"/>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510"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510"/>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72"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5" thickBot="1" x14ac:dyDescent="0.35">
      <c r="A88" s="499"/>
      <c r="B88" s="495"/>
      <c r="C88" s="172"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5" thickBot="1" x14ac:dyDescent="0.35">
      <c r="A89" s="499"/>
      <c r="B89" s="495"/>
      <c r="C89" s="172"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4" customHeight="1" thickBot="1" x14ac:dyDescent="0.35">
      <c r="A90" s="499"/>
      <c r="B90" s="553" t="s">
        <v>182</v>
      </c>
      <c r="C90" s="551"/>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510"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510"/>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510"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510"/>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510"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510"/>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72"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5" thickBot="1" x14ac:dyDescent="0.35">
      <c r="A98" s="499"/>
      <c r="B98" s="495"/>
      <c r="C98" s="172"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5" thickBot="1" x14ac:dyDescent="0.35">
      <c r="A99" s="499"/>
      <c r="B99" s="495"/>
      <c r="C99" s="172"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6.2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6" customHeight="1"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1.25" customHeight="1"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6.75" customHeight="1"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383"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383"/>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383"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499"/>
      <c r="B121" s="495"/>
      <c r="C121" s="383"/>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5" thickBot="1" x14ac:dyDescent="0.35">
      <c r="A134" s="499"/>
      <c r="B134" s="333" t="s">
        <v>65</v>
      </c>
      <c r="C134" s="240"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1" customHeight="1" thickBot="1" x14ac:dyDescent="0.35">
      <c r="A135" s="499"/>
      <c r="B135" s="333"/>
      <c r="C135" s="240"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27.75" customHeight="1" thickBot="1" x14ac:dyDescent="0.35">
      <c r="A136" s="499"/>
      <c r="B136" s="333"/>
      <c r="C136" s="240"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9.5" customHeight="1"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24.75" customHeight="1"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27"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24.7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24"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8.5" customHeight="1" thickBot="1" x14ac:dyDescent="0.35">
      <c r="A187" s="499"/>
      <c r="B187" s="521" t="s">
        <v>79</v>
      </c>
      <c r="C187" s="521"/>
      <c r="D187" s="346">
        <v>20.66</v>
      </c>
      <c r="E187" s="501" t="s">
        <v>20</v>
      </c>
      <c r="F187" s="346">
        <v>24.36</v>
      </c>
      <c r="G187" s="346">
        <v>24.36</v>
      </c>
      <c r="H187" s="346">
        <v>24.36</v>
      </c>
      <c r="I187" s="346">
        <v>24.36</v>
      </c>
      <c r="J187" s="346">
        <v>24.36</v>
      </c>
      <c r="K187" s="346">
        <v>23.16</v>
      </c>
      <c r="L187" s="346">
        <v>23.16</v>
      </c>
      <c r="M187" s="346">
        <v>23.16</v>
      </c>
      <c r="N187" s="346">
        <v>23.16</v>
      </c>
      <c r="O187" s="346">
        <v>23.16</v>
      </c>
      <c r="P187" s="346">
        <v>20.66</v>
      </c>
      <c r="Q187" s="346">
        <v>20.66</v>
      </c>
      <c r="R187" s="346">
        <v>20.66</v>
      </c>
      <c r="S187" s="346">
        <v>20.66</v>
      </c>
      <c r="T187" s="346">
        <v>20.66</v>
      </c>
    </row>
    <row r="188" spans="1:20" ht="32.25" customHeight="1" thickBot="1" x14ac:dyDescent="0.35">
      <c r="A188" s="499"/>
      <c r="B188" s="521"/>
      <c r="C188" s="521"/>
      <c r="D188" s="346"/>
      <c r="E188" s="501"/>
      <c r="F188" s="346"/>
      <c r="G188" s="346"/>
      <c r="H188" s="346"/>
      <c r="I188" s="346"/>
      <c r="J188" s="346"/>
      <c r="K188" s="346"/>
      <c r="L188" s="346"/>
      <c r="M188" s="346"/>
      <c r="N188" s="346"/>
      <c r="O188" s="346"/>
      <c r="P188" s="346"/>
      <c r="Q188" s="346"/>
      <c r="R188" s="346"/>
      <c r="S188" s="346"/>
      <c r="T188" s="346"/>
    </row>
    <row r="189" spans="1:20" ht="25.5" customHeight="1" thickBot="1" x14ac:dyDescent="0.35">
      <c r="A189" s="499"/>
      <c r="B189" s="508" t="s">
        <v>80</v>
      </c>
      <c r="C189" s="508"/>
      <c r="D189" s="323">
        <v>59.54</v>
      </c>
      <c r="E189" s="82" t="s">
        <v>81</v>
      </c>
      <c r="F189" s="323">
        <v>59.54</v>
      </c>
      <c r="G189" s="323">
        <v>59.54</v>
      </c>
      <c r="H189" s="323">
        <v>59.54</v>
      </c>
      <c r="I189" s="323">
        <v>59.54</v>
      </c>
      <c r="J189" s="323">
        <v>59.54</v>
      </c>
      <c r="K189" s="323">
        <v>59.54</v>
      </c>
      <c r="L189" s="323">
        <v>59.54</v>
      </c>
      <c r="M189" s="323">
        <v>59.54</v>
      </c>
      <c r="N189" s="323">
        <v>59.54</v>
      </c>
      <c r="O189" s="323">
        <v>59.54</v>
      </c>
      <c r="P189" s="323">
        <v>59.54</v>
      </c>
      <c r="Q189" s="323">
        <v>59.54</v>
      </c>
      <c r="R189" s="323">
        <v>59.54</v>
      </c>
      <c r="S189" s="323">
        <v>59.54</v>
      </c>
      <c r="T189" s="323">
        <v>63.906999999999996</v>
      </c>
    </row>
    <row r="190" spans="1:20" ht="25.5" customHeight="1" thickBot="1" x14ac:dyDescent="0.35">
      <c r="A190" s="499"/>
      <c r="B190" s="508"/>
      <c r="C190" s="508"/>
      <c r="D190" s="323">
        <v>63.906999999999996</v>
      </c>
      <c r="E190" s="82" t="s">
        <v>81</v>
      </c>
      <c r="F190" s="323">
        <v>59.54</v>
      </c>
      <c r="G190" s="323">
        <v>59.54</v>
      </c>
      <c r="H190" s="323">
        <v>59.54</v>
      </c>
      <c r="I190" s="323">
        <v>59.54</v>
      </c>
      <c r="J190" s="323">
        <v>59.54</v>
      </c>
      <c r="K190" s="323">
        <v>59.54</v>
      </c>
      <c r="L190" s="323">
        <v>59.54</v>
      </c>
      <c r="M190" s="323">
        <v>59.54</v>
      </c>
      <c r="N190" s="323">
        <v>59.54</v>
      </c>
      <c r="O190" s="323">
        <v>59.54</v>
      </c>
      <c r="P190" s="323">
        <v>59.54</v>
      </c>
      <c r="Q190" s="323">
        <v>59.54</v>
      </c>
      <c r="R190" s="323">
        <v>59.54</v>
      </c>
      <c r="S190" s="323">
        <v>63.906999999999996</v>
      </c>
      <c r="T190" s="323">
        <v>63.906999999999996</v>
      </c>
    </row>
    <row r="191" spans="1:20" ht="29.25" customHeight="1" thickBot="1" x14ac:dyDescent="0.35">
      <c r="A191" s="499"/>
      <c r="B191" s="508" t="s">
        <v>82</v>
      </c>
      <c r="C191" s="508"/>
      <c r="D191" s="354">
        <v>0.7</v>
      </c>
      <c r="E191" s="82" t="s">
        <v>83</v>
      </c>
      <c r="F191" s="354">
        <v>0.7</v>
      </c>
      <c r="G191" s="354">
        <v>0.7</v>
      </c>
      <c r="H191" s="354">
        <v>0.7</v>
      </c>
      <c r="I191" s="354">
        <v>0.7</v>
      </c>
      <c r="J191" s="354">
        <v>0.7</v>
      </c>
      <c r="K191" s="354">
        <v>0.7</v>
      </c>
      <c r="L191" s="354">
        <v>0.7</v>
      </c>
      <c r="M191" s="354">
        <v>0.7</v>
      </c>
      <c r="N191" s="354">
        <v>0.7</v>
      </c>
      <c r="O191" s="354">
        <v>0.7</v>
      </c>
      <c r="P191" s="354">
        <v>0.7</v>
      </c>
      <c r="Q191" s="354">
        <v>0.7</v>
      </c>
      <c r="R191" s="354">
        <v>0.7</v>
      </c>
      <c r="S191" s="354">
        <v>0.7</v>
      </c>
      <c r="T191" s="354">
        <v>0.7</v>
      </c>
    </row>
    <row r="192" spans="1:20" ht="27.7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1.25" customHeight="1"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323">
        <v>63.906999999999996</v>
      </c>
      <c r="E199" s="82" t="s">
        <v>81</v>
      </c>
      <c r="F199" s="323">
        <v>59.54</v>
      </c>
      <c r="G199" s="323">
        <v>59.54</v>
      </c>
      <c r="H199" s="323">
        <v>59.54</v>
      </c>
      <c r="I199" s="323">
        <v>59.54</v>
      </c>
      <c r="J199" s="323">
        <v>59.54</v>
      </c>
      <c r="K199" s="323">
        <v>59.54</v>
      </c>
      <c r="L199" s="323">
        <v>59.54</v>
      </c>
      <c r="M199" s="323">
        <v>59.54</v>
      </c>
      <c r="N199" s="323">
        <v>59.54</v>
      </c>
      <c r="O199" s="323">
        <v>59.54</v>
      </c>
      <c r="P199" s="323">
        <v>59.54</v>
      </c>
      <c r="Q199" s="323">
        <v>59.54</v>
      </c>
      <c r="R199" s="323">
        <v>59.54</v>
      </c>
      <c r="S199" s="323">
        <v>63.906999999999996</v>
      </c>
      <c r="T199" s="323">
        <v>63.906999999999996</v>
      </c>
    </row>
    <row r="200" spans="1:20" ht="20.25" customHeight="1" thickBot="1" x14ac:dyDescent="0.35">
      <c r="A200" s="499"/>
      <c r="B200" s="521"/>
      <c r="C200" s="521"/>
      <c r="D200" s="160">
        <v>84.150999999999996</v>
      </c>
      <c r="E200" s="82" t="s">
        <v>81</v>
      </c>
      <c r="F200" s="160">
        <v>84.150999999999996</v>
      </c>
      <c r="G200" s="160">
        <v>84.150999999999996</v>
      </c>
      <c r="H200" s="160">
        <v>84.150999999999996</v>
      </c>
      <c r="I200" s="160">
        <v>84.150999999999996</v>
      </c>
      <c r="J200" s="160">
        <v>84.150999999999996</v>
      </c>
      <c r="K200" s="160">
        <v>84.150999999999996</v>
      </c>
      <c r="L200" s="160">
        <v>84.150999999999996</v>
      </c>
      <c r="M200" s="160">
        <v>84.150999999999996</v>
      </c>
      <c r="N200" s="160">
        <v>84.150999999999996</v>
      </c>
      <c r="O200" s="160">
        <v>84.150999999999996</v>
      </c>
      <c r="P200" s="160">
        <v>84.150999999999996</v>
      </c>
      <c r="Q200" s="160">
        <v>84.150999999999996</v>
      </c>
      <c r="R200" s="160">
        <v>84.150999999999996</v>
      </c>
      <c r="S200" s="160">
        <v>84.150999999999996</v>
      </c>
      <c r="T200" s="160">
        <v>84.150999999999996</v>
      </c>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2.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27.75" customHeight="1"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9.5" customHeight="1" thickBot="1" x14ac:dyDescent="0.35">
      <c r="A204" s="499"/>
      <c r="B204" s="495" t="s">
        <v>87</v>
      </c>
      <c r="C204" s="495"/>
      <c r="D204" s="122">
        <v>45.595999999999997</v>
      </c>
      <c r="E204" s="82" t="s">
        <v>81</v>
      </c>
      <c r="F204" s="160">
        <v>17.11</v>
      </c>
      <c r="G204" s="160">
        <v>17.11</v>
      </c>
      <c r="H204" s="160">
        <v>17.11</v>
      </c>
      <c r="I204" s="160">
        <v>17.11</v>
      </c>
      <c r="J204" s="160">
        <v>17.11</v>
      </c>
      <c r="K204" s="160">
        <v>17.11</v>
      </c>
      <c r="L204" s="160">
        <v>17.11</v>
      </c>
      <c r="M204" s="160">
        <v>17.11</v>
      </c>
      <c r="N204" s="160">
        <v>17.11</v>
      </c>
      <c r="O204" s="160">
        <v>17.11</v>
      </c>
      <c r="P204" s="160">
        <v>17.11</v>
      </c>
      <c r="Q204" s="160">
        <v>17.11</v>
      </c>
      <c r="R204" s="160">
        <v>17.11</v>
      </c>
      <c r="S204" s="160">
        <v>45.595999999999997</v>
      </c>
      <c r="T204" s="160">
        <v>45.595999999999997</v>
      </c>
    </row>
    <row r="205" spans="1:20" ht="18.75" customHeight="1" thickBot="1" x14ac:dyDescent="0.35">
      <c r="A205" s="499"/>
      <c r="B205" s="495"/>
      <c r="C205" s="495"/>
      <c r="D205" s="160">
        <v>84.150999999999996</v>
      </c>
      <c r="E205" s="82" t="s">
        <v>81</v>
      </c>
      <c r="F205" s="160">
        <v>84.150999999999996</v>
      </c>
      <c r="G205" s="160">
        <v>84.150999999999996</v>
      </c>
      <c r="H205" s="160">
        <v>84.150999999999996</v>
      </c>
      <c r="I205" s="160">
        <v>84.150999999999996</v>
      </c>
      <c r="J205" s="160">
        <v>84.150999999999996</v>
      </c>
      <c r="K205" s="160">
        <v>84.150999999999996</v>
      </c>
      <c r="L205" s="160">
        <v>84.150999999999996</v>
      </c>
      <c r="M205" s="160">
        <v>84.150999999999996</v>
      </c>
      <c r="N205" s="160">
        <v>84.150999999999996</v>
      </c>
      <c r="O205" s="160">
        <v>84.150999999999996</v>
      </c>
      <c r="P205" s="160">
        <v>84.150999999999996</v>
      </c>
      <c r="Q205" s="160">
        <v>84.150999999999996</v>
      </c>
      <c r="R205" s="160">
        <v>84.150999999999996</v>
      </c>
      <c r="S205" s="160">
        <v>84.150999999999996</v>
      </c>
      <c r="T205" s="160">
        <v>84.150999999999996</v>
      </c>
    </row>
    <row r="206" spans="1:20" ht="27" customHeight="1" thickBot="1" x14ac:dyDescent="0.35">
      <c r="A206" s="499"/>
      <c r="B206" s="495" t="s">
        <v>158</v>
      </c>
      <c r="C206" s="495"/>
      <c r="D206" s="160">
        <v>17.11</v>
      </c>
      <c r="E206" s="82" t="s">
        <v>88</v>
      </c>
      <c r="F206" s="160">
        <v>17.11</v>
      </c>
      <c r="G206" s="160">
        <v>17.11</v>
      </c>
      <c r="H206" s="160">
        <v>17.11</v>
      </c>
      <c r="I206" s="160">
        <v>17.11</v>
      </c>
      <c r="J206" s="160">
        <v>17.11</v>
      </c>
      <c r="K206" s="160">
        <v>17.11</v>
      </c>
      <c r="L206" s="160">
        <v>17.11</v>
      </c>
      <c r="M206" s="160">
        <v>17.11</v>
      </c>
      <c r="N206" s="160">
        <v>17.11</v>
      </c>
      <c r="O206" s="160">
        <v>17.11</v>
      </c>
      <c r="P206" s="160">
        <v>17.11</v>
      </c>
      <c r="Q206" s="160">
        <v>17.11</v>
      </c>
      <c r="R206" s="160">
        <v>17.11</v>
      </c>
      <c r="S206" s="160">
        <v>17.11</v>
      </c>
      <c r="T206" s="160">
        <v>45.595999999999997</v>
      </c>
    </row>
    <row r="207" spans="1:20" ht="32.25" customHeight="1" thickBot="1" x14ac:dyDescent="0.35">
      <c r="A207" s="499"/>
      <c r="B207" s="495"/>
      <c r="C207" s="495"/>
      <c r="D207" s="122">
        <v>45.595999999999997</v>
      </c>
      <c r="E207" s="82" t="s">
        <v>81</v>
      </c>
      <c r="F207" s="160">
        <v>17.11</v>
      </c>
      <c r="G207" s="160">
        <v>17.11</v>
      </c>
      <c r="H207" s="160">
        <v>17.11</v>
      </c>
      <c r="I207" s="160">
        <v>17.11</v>
      </c>
      <c r="J207" s="160">
        <v>17.11</v>
      </c>
      <c r="K207" s="160">
        <v>17.11</v>
      </c>
      <c r="L207" s="160">
        <v>17.11</v>
      </c>
      <c r="M207" s="160">
        <v>17.11</v>
      </c>
      <c r="N207" s="160">
        <v>17.11</v>
      </c>
      <c r="O207" s="160">
        <v>17.11</v>
      </c>
      <c r="P207" s="160">
        <v>17.11</v>
      </c>
      <c r="Q207" s="160">
        <v>17.11</v>
      </c>
      <c r="R207" s="160">
        <v>17.11</v>
      </c>
      <c r="S207" s="160">
        <v>45.595999999999997</v>
      </c>
      <c r="T207" s="160">
        <v>45.595999999999997</v>
      </c>
    </row>
    <row r="208" spans="1:20" ht="15" thickBot="1" x14ac:dyDescent="0.35">
      <c r="A208" s="499"/>
      <c r="B208" s="495" t="s">
        <v>89</v>
      </c>
      <c r="C208" s="495"/>
      <c r="D208" s="543">
        <v>0.45</v>
      </c>
      <c r="E208" s="82" t="s">
        <v>83</v>
      </c>
      <c r="F208" s="543">
        <v>0.45</v>
      </c>
      <c r="G208" s="543">
        <v>0.45</v>
      </c>
      <c r="H208" s="543">
        <v>0.45</v>
      </c>
      <c r="I208" s="543">
        <v>0.45</v>
      </c>
      <c r="J208" s="543">
        <v>0.45</v>
      </c>
      <c r="K208" s="543">
        <v>0.45</v>
      </c>
      <c r="L208" s="543">
        <v>0.45</v>
      </c>
      <c r="M208" s="543">
        <v>0.45</v>
      </c>
      <c r="N208" s="543">
        <v>0.45</v>
      </c>
      <c r="O208" s="543">
        <v>0.45</v>
      </c>
      <c r="P208" s="543">
        <v>0.45</v>
      </c>
      <c r="Q208" s="543">
        <v>0.45</v>
      </c>
      <c r="R208" s="543">
        <v>0.45</v>
      </c>
      <c r="S208" s="543">
        <v>0.45</v>
      </c>
      <c r="T208" s="543">
        <v>0.45</v>
      </c>
    </row>
    <row r="209" spans="1:20" ht="29.25" customHeight="1" thickBot="1" x14ac:dyDescent="0.35">
      <c r="A209" s="499"/>
      <c r="B209" s="495"/>
      <c r="C209" s="495"/>
      <c r="D209" s="543"/>
      <c r="E209" s="82" t="s">
        <v>84</v>
      </c>
      <c r="F209" s="543"/>
      <c r="G209" s="543"/>
      <c r="H209" s="543"/>
      <c r="I209" s="543"/>
      <c r="J209" s="543"/>
      <c r="K209" s="543"/>
      <c r="L209" s="543"/>
      <c r="M209" s="543"/>
      <c r="N209" s="543"/>
      <c r="O209" s="543"/>
      <c r="P209" s="543"/>
      <c r="Q209" s="543"/>
      <c r="R209" s="543"/>
      <c r="S209" s="543"/>
      <c r="T209" s="543"/>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150">
        <v>2896</v>
      </c>
      <c r="E217" s="82" t="s">
        <v>95</v>
      </c>
      <c r="F217" s="160">
        <v>2800</v>
      </c>
      <c r="G217" s="160">
        <v>2800</v>
      </c>
      <c r="H217" s="160">
        <v>2800</v>
      </c>
      <c r="I217" s="160">
        <v>2800</v>
      </c>
      <c r="J217" s="160">
        <v>2800</v>
      </c>
      <c r="K217" s="160">
        <v>2840</v>
      </c>
      <c r="L217" s="160">
        <v>2840</v>
      </c>
      <c r="M217" s="160">
        <v>2840</v>
      </c>
      <c r="N217" s="160">
        <v>2840</v>
      </c>
      <c r="O217" s="160">
        <v>2840</v>
      </c>
      <c r="P217" s="265">
        <f>2770+126</f>
        <v>2896</v>
      </c>
      <c r="Q217" s="265">
        <f t="shared" ref="Q217:T217" si="1">2770+126</f>
        <v>2896</v>
      </c>
      <c r="R217" s="265">
        <f t="shared" si="1"/>
        <v>2896</v>
      </c>
      <c r="S217" s="265">
        <f t="shared" si="1"/>
        <v>2896</v>
      </c>
      <c r="T217" s="265">
        <f t="shared" si="1"/>
        <v>2896</v>
      </c>
    </row>
    <row r="218" spans="1:20" ht="15" thickBot="1" x14ac:dyDescent="0.35">
      <c r="A218" s="499"/>
      <c r="B218" s="495"/>
      <c r="C218" s="495"/>
      <c r="D218" s="323">
        <v>63.906999999999996</v>
      </c>
      <c r="E218" s="82" t="s">
        <v>81</v>
      </c>
      <c r="F218" s="313">
        <v>59.54</v>
      </c>
      <c r="G218" s="313">
        <v>59.54</v>
      </c>
      <c r="H218" s="313">
        <v>59.54</v>
      </c>
      <c r="I218" s="313">
        <v>59.54</v>
      </c>
      <c r="J218" s="313">
        <v>59.54</v>
      </c>
      <c r="K218" s="313">
        <v>59.54</v>
      </c>
      <c r="L218" s="313">
        <v>59.54</v>
      </c>
      <c r="M218" s="313">
        <v>59.54</v>
      </c>
      <c r="N218" s="313">
        <v>59.54</v>
      </c>
      <c r="O218" s="313">
        <v>59.54</v>
      </c>
      <c r="P218" s="313">
        <v>59.54</v>
      </c>
      <c r="Q218" s="313">
        <v>59.54</v>
      </c>
      <c r="R218" s="313">
        <v>59.54</v>
      </c>
      <c r="S218" s="313">
        <v>63.906999999999996</v>
      </c>
      <c r="T218" s="313">
        <v>63.906999999999996</v>
      </c>
    </row>
    <row r="219" spans="1:20" ht="15" thickBot="1" x14ac:dyDescent="0.35">
      <c r="A219" s="499"/>
      <c r="B219" s="495" t="s">
        <v>96</v>
      </c>
      <c r="C219" s="495"/>
      <c r="D219" s="323">
        <v>63.906999999999996</v>
      </c>
      <c r="E219" s="82" t="s">
        <v>81</v>
      </c>
      <c r="F219" s="313">
        <v>59.54</v>
      </c>
      <c r="G219" s="313">
        <v>59.54</v>
      </c>
      <c r="H219" s="313">
        <v>59.54</v>
      </c>
      <c r="I219" s="313">
        <v>59.54</v>
      </c>
      <c r="J219" s="313">
        <v>59.54</v>
      </c>
      <c r="K219" s="313">
        <v>59.54</v>
      </c>
      <c r="L219" s="313">
        <v>59.54</v>
      </c>
      <c r="M219" s="313">
        <v>59.54</v>
      </c>
      <c r="N219" s="313">
        <v>59.54</v>
      </c>
      <c r="O219" s="313">
        <v>59.54</v>
      </c>
      <c r="P219" s="313">
        <v>59.54</v>
      </c>
      <c r="Q219" s="313">
        <v>59.54</v>
      </c>
      <c r="R219" s="313">
        <v>59.54</v>
      </c>
      <c r="S219" s="313">
        <v>63.906999999999996</v>
      </c>
      <c r="T219" s="313">
        <v>63.906999999999996</v>
      </c>
    </row>
    <row r="220" spans="1:20" ht="15" thickBot="1" x14ac:dyDescent="0.35">
      <c r="A220" s="499"/>
      <c r="B220" s="495"/>
      <c r="C220" s="495"/>
      <c r="D220" s="305">
        <v>7530</v>
      </c>
      <c r="E220" s="82" t="s">
        <v>97</v>
      </c>
      <c r="F220" s="269">
        <v>7000</v>
      </c>
      <c r="G220" s="269">
        <v>7000</v>
      </c>
      <c r="H220" s="269">
        <v>7000</v>
      </c>
      <c r="I220" s="269">
        <v>7000</v>
      </c>
      <c r="J220" s="269">
        <v>7000</v>
      </c>
      <c r="K220" s="160">
        <v>7100</v>
      </c>
      <c r="L220" s="160">
        <v>7100</v>
      </c>
      <c r="M220" s="160">
        <v>7100</v>
      </c>
      <c r="N220" s="160">
        <v>7100</v>
      </c>
      <c r="O220" s="160">
        <v>7100</v>
      </c>
      <c r="P220" s="161">
        <v>7530</v>
      </c>
      <c r="Q220" s="161">
        <v>7530</v>
      </c>
      <c r="R220" s="161">
        <v>7530</v>
      </c>
      <c r="S220" s="161">
        <v>7530</v>
      </c>
      <c r="T220" s="161">
        <v>7530</v>
      </c>
    </row>
    <row r="221" spans="1:20" ht="15" thickBot="1" x14ac:dyDescent="0.35">
      <c r="A221" s="499"/>
      <c r="B221" s="495" t="s">
        <v>98</v>
      </c>
      <c r="C221" s="495"/>
      <c r="D221" s="323">
        <v>63.906999999999996</v>
      </c>
      <c r="E221" s="82" t="s">
        <v>81</v>
      </c>
      <c r="F221" s="313">
        <v>59.54</v>
      </c>
      <c r="G221" s="313">
        <v>59.54</v>
      </c>
      <c r="H221" s="313">
        <v>59.54</v>
      </c>
      <c r="I221" s="313">
        <v>59.54</v>
      </c>
      <c r="J221" s="313">
        <v>59.54</v>
      </c>
      <c r="K221" s="313">
        <v>59.54</v>
      </c>
      <c r="L221" s="313">
        <v>59.54</v>
      </c>
      <c r="M221" s="313">
        <v>59.54</v>
      </c>
      <c r="N221" s="313">
        <v>59.54</v>
      </c>
      <c r="O221" s="313">
        <v>59.54</v>
      </c>
      <c r="P221" s="313">
        <v>59.54</v>
      </c>
      <c r="Q221" s="313">
        <v>59.54</v>
      </c>
      <c r="R221" s="313">
        <v>59.54</v>
      </c>
      <c r="S221" s="313">
        <v>63.906999999999996</v>
      </c>
      <c r="T221" s="313">
        <v>63.906999999999996</v>
      </c>
    </row>
    <row r="222" spans="1:20" ht="15" thickBot="1" x14ac:dyDescent="0.35">
      <c r="A222" s="499"/>
      <c r="B222" s="495"/>
      <c r="C222" s="495"/>
      <c r="D222" s="305">
        <v>7530</v>
      </c>
      <c r="E222" s="82" t="s">
        <v>97</v>
      </c>
      <c r="F222" s="269">
        <v>7000</v>
      </c>
      <c r="G222" s="269">
        <v>7000</v>
      </c>
      <c r="H222" s="269">
        <v>7000</v>
      </c>
      <c r="I222" s="269">
        <v>7000</v>
      </c>
      <c r="J222" s="269">
        <v>7000</v>
      </c>
      <c r="K222" s="160">
        <v>7100</v>
      </c>
      <c r="L222" s="160">
        <v>7100</v>
      </c>
      <c r="M222" s="160">
        <v>7100</v>
      </c>
      <c r="N222" s="160">
        <v>7100</v>
      </c>
      <c r="O222" s="160">
        <v>7100</v>
      </c>
      <c r="P222" s="161">
        <v>7530</v>
      </c>
      <c r="Q222" s="161">
        <v>7530</v>
      </c>
      <c r="R222" s="161">
        <v>7530</v>
      </c>
      <c r="S222" s="161">
        <v>7530</v>
      </c>
      <c r="T222" s="161">
        <v>7530</v>
      </c>
    </row>
    <row r="223" spans="1:20" ht="15" thickBot="1" x14ac:dyDescent="0.35">
      <c r="A223" s="499"/>
      <c r="B223" s="495" t="s">
        <v>99</v>
      </c>
      <c r="C223" s="495"/>
      <c r="D223" s="150">
        <v>2418</v>
      </c>
      <c r="E223" s="82" t="s">
        <v>95</v>
      </c>
      <c r="F223" s="160">
        <v>600</v>
      </c>
      <c r="G223" s="160">
        <v>600</v>
      </c>
      <c r="H223" s="160">
        <v>600</v>
      </c>
      <c r="I223" s="160">
        <v>600</v>
      </c>
      <c r="J223" s="160">
        <v>600</v>
      </c>
      <c r="K223" s="160">
        <v>600</v>
      </c>
      <c r="L223" s="160">
        <v>1500</v>
      </c>
      <c r="M223" s="160">
        <v>1500</v>
      </c>
      <c r="N223" s="160">
        <v>1500</v>
      </c>
      <c r="O223" s="160">
        <v>1500</v>
      </c>
      <c r="P223" s="160">
        <v>2418</v>
      </c>
      <c r="Q223" s="160">
        <v>2418</v>
      </c>
      <c r="R223" s="160">
        <v>2418</v>
      </c>
      <c r="S223" s="160">
        <v>2418</v>
      </c>
      <c r="T223" s="160">
        <v>2418</v>
      </c>
    </row>
    <row r="224" spans="1:20" ht="15" thickBot="1" x14ac:dyDescent="0.35">
      <c r="A224" s="499"/>
      <c r="B224" s="495"/>
      <c r="C224" s="495"/>
      <c r="D224" s="122">
        <v>45.595999999999997</v>
      </c>
      <c r="E224" s="82" t="s">
        <v>81</v>
      </c>
      <c r="F224" s="160">
        <v>17.11</v>
      </c>
      <c r="G224" s="160">
        <v>17.11</v>
      </c>
      <c r="H224" s="160">
        <v>17.11</v>
      </c>
      <c r="I224" s="160">
        <v>17.11</v>
      </c>
      <c r="J224" s="160">
        <v>17.11</v>
      </c>
      <c r="K224" s="160">
        <v>17.11</v>
      </c>
      <c r="L224" s="160">
        <v>17.11</v>
      </c>
      <c r="M224" s="160">
        <v>17.11</v>
      </c>
      <c r="N224" s="160">
        <v>17.11</v>
      </c>
      <c r="O224" s="160">
        <v>17.11</v>
      </c>
      <c r="P224" s="160">
        <v>17.11</v>
      </c>
      <c r="Q224" s="160">
        <v>17.11</v>
      </c>
      <c r="R224" s="160">
        <v>17.11</v>
      </c>
      <c r="S224" s="160">
        <v>45.595999999999997</v>
      </c>
      <c r="T224" s="160">
        <v>45.595999999999997</v>
      </c>
    </row>
    <row r="225" spans="1:22" ht="15" thickBot="1" x14ac:dyDescent="0.35">
      <c r="A225" s="499"/>
      <c r="B225" s="534" t="s">
        <v>100</v>
      </c>
      <c r="C225" s="411"/>
      <c r="D225" s="242">
        <v>6045</v>
      </c>
      <c r="E225" s="82" t="s">
        <v>38</v>
      </c>
      <c r="F225" s="161">
        <v>1500</v>
      </c>
      <c r="G225" s="161">
        <v>1500</v>
      </c>
      <c r="H225" s="161">
        <v>1500</v>
      </c>
      <c r="I225" s="161">
        <v>1500</v>
      </c>
      <c r="J225" s="161">
        <v>1500</v>
      </c>
      <c r="K225" s="161">
        <v>3750</v>
      </c>
      <c r="L225" s="161">
        <v>3750</v>
      </c>
      <c r="M225" s="161">
        <v>3750</v>
      </c>
      <c r="N225" s="161">
        <v>3750</v>
      </c>
      <c r="O225" s="161">
        <v>3750</v>
      </c>
      <c r="P225" s="161">
        <v>6045</v>
      </c>
      <c r="Q225" s="161">
        <v>6045</v>
      </c>
      <c r="R225" s="161">
        <v>6045</v>
      </c>
      <c r="S225" s="161">
        <v>6045</v>
      </c>
      <c r="T225" s="161">
        <v>6045</v>
      </c>
    </row>
    <row r="226" spans="1:22" ht="15" thickBot="1" x14ac:dyDescent="0.35">
      <c r="A226" s="499"/>
      <c r="B226" s="535"/>
      <c r="C226" s="536"/>
      <c r="D226" s="242">
        <v>9382</v>
      </c>
      <c r="E226" s="82" t="s">
        <v>38</v>
      </c>
      <c r="F226" s="269">
        <v>9480</v>
      </c>
      <c r="G226" s="269">
        <v>9480</v>
      </c>
      <c r="H226" s="269">
        <v>9480</v>
      </c>
      <c r="I226" s="269">
        <v>9480</v>
      </c>
      <c r="J226" s="269">
        <v>9480</v>
      </c>
      <c r="K226" s="160">
        <v>9431</v>
      </c>
      <c r="L226" s="160">
        <v>9431</v>
      </c>
      <c r="M226" s="160">
        <v>9431</v>
      </c>
      <c r="N226" s="160">
        <v>9431</v>
      </c>
      <c r="O226" s="160">
        <v>9431</v>
      </c>
      <c r="P226" s="161">
        <v>9382</v>
      </c>
      <c r="Q226" s="161">
        <v>9382</v>
      </c>
      <c r="R226" s="161">
        <v>9382</v>
      </c>
      <c r="S226" s="161">
        <v>9382</v>
      </c>
      <c r="T226" s="161">
        <v>9382</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18.7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30.75"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1.75" customHeight="1"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5.5" customHeight="1"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1.5"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504"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504"/>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504"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504"/>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504"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504"/>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10:A11"/>
    <mergeCell ref="B80:C80"/>
    <mergeCell ref="B90:C90"/>
    <mergeCell ref="D213:D214"/>
    <mergeCell ref="B70:C7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D208:D209"/>
    <mergeCell ref="F208:F209"/>
    <mergeCell ref="G208:G209"/>
    <mergeCell ref="H208:H209"/>
    <mergeCell ref="I208:I209"/>
    <mergeCell ref="J208:J209"/>
    <mergeCell ref="O208:O209"/>
    <mergeCell ref="P208:P209"/>
    <mergeCell ref="M208:M209"/>
    <mergeCell ref="N208:N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2:M2"/>
    <mergeCell ref="A3:M3"/>
    <mergeCell ref="A4:F4"/>
    <mergeCell ref="A8:M8"/>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s>
  <pageMargins left="0.39370078740157483" right="3.937007874015748E-2" top="0.15748031496062992" bottom="0.1574803149606299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42"/>
  <sheetViews>
    <sheetView zoomScaleNormal="100" workbookViewId="0"/>
  </sheetViews>
  <sheetFormatPr defaultRowHeight="14.4" x14ac:dyDescent="0.3"/>
  <cols>
    <col min="1" max="1" width="5.109375" customWidth="1"/>
    <col min="2" max="2" width="15.6640625" customWidth="1"/>
    <col min="3" max="3" width="6.33203125" customWidth="1"/>
    <col min="4" max="5" width="6.5546875" customWidth="1"/>
    <col min="6" max="6" width="5.44140625" customWidth="1"/>
    <col min="7" max="7" width="7.88671875" customWidth="1"/>
    <col min="8" max="8" width="7.33203125" customWidth="1"/>
    <col min="9" max="9" width="6.44140625" customWidth="1"/>
    <col min="10" max="10" width="8" customWidth="1"/>
    <col min="11" max="11" width="6.33203125" customWidth="1"/>
    <col min="12" max="12" width="7" customWidth="1"/>
    <col min="13" max="13" width="6.33203125" customWidth="1"/>
    <col min="14" max="14" width="6.109375" customWidth="1"/>
    <col min="15" max="15" width="7" customWidth="1"/>
    <col min="16" max="16" width="6.109375" customWidth="1"/>
    <col min="17" max="17" width="7" customWidth="1"/>
    <col min="18" max="18" width="7.33203125" customWidth="1"/>
    <col min="19" max="19" width="6.109375" customWidth="1"/>
    <col min="20" max="20" width="7.4414062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T3" s="5"/>
    </row>
    <row r="4" spans="1:20" ht="15.6" x14ac:dyDescent="0.3">
      <c r="A4" s="453" t="s">
        <v>170</v>
      </c>
      <c r="B4" s="453"/>
      <c r="C4" s="453"/>
      <c r="D4" s="366"/>
      <c r="E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173</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559"/>
      <c r="B10" s="340" t="s">
        <v>4</v>
      </c>
      <c r="C10" s="370"/>
      <c r="D10" s="336" t="s">
        <v>5</v>
      </c>
      <c r="E10" s="336" t="s">
        <v>5</v>
      </c>
      <c r="F10" s="370" t="s">
        <v>7</v>
      </c>
      <c r="G10" s="370"/>
      <c r="H10" s="370"/>
      <c r="I10" s="370"/>
      <c r="J10" s="371"/>
      <c r="K10" s="370" t="s">
        <v>8</v>
      </c>
      <c r="L10" s="370"/>
      <c r="M10" s="370"/>
      <c r="N10" s="370"/>
      <c r="O10" s="371"/>
      <c r="P10" s="370" t="s">
        <v>9</v>
      </c>
      <c r="Q10" s="370"/>
      <c r="R10" s="370"/>
      <c r="S10" s="370"/>
      <c r="T10" s="371"/>
    </row>
    <row r="11" spans="1:20" ht="21" thickBot="1" x14ac:dyDescent="0.35">
      <c r="A11" s="559"/>
      <c r="B11" s="340"/>
      <c r="C11" s="370"/>
      <c r="D11" s="336"/>
      <c r="E11" s="336"/>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148">
        <v>0</v>
      </c>
      <c r="B12" s="160">
        <v>1</v>
      </c>
      <c r="C12" s="160">
        <v>2</v>
      </c>
      <c r="D12" s="160"/>
      <c r="E12" s="160">
        <v>4</v>
      </c>
      <c r="F12" s="160">
        <v>5</v>
      </c>
      <c r="G12" s="160">
        <v>6</v>
      </c>
      <c r="H12" s="160">
        <v>7</v>
      </c>
      <c r="I12" s="160">
        <v>8</v>
      </c>
      <c r="J12" s="160">
        <v>9</v>
      </c>
      <c r="K12" s="160">
        <v>5</v>
      </c>
      <c r="L12" s="160">
        <v>6</v>
      </c>
      <c r="M12" s="160">
        <v>7</v>
      </c>
      <c r="N12" s="160">
        <v>8</v>
      </c>
      <c r="O12" s="160">
        <v>9</v>
      </c>
      <c r="P12" s="160">
        <v>5</v>
      </c>
      <c r="Q12" s="160">
        <v>6</v>
      </c>
      <c r="R12" s="160">
        <v>7</v>
      </c>
      <c r="S12" s="160">
        <v>8</v>
      </c>
      <c r="T12" s="160">
        <v>9</v>
      </c>
    </row>
    <row r="13" spans="1:20" ht="15" thickBot="1" x14ac:dyDescent="0.35">
      <c r="A13" s="147">
        <v>1.1000000000000001</v>
      </c>
      <c r="B13" s="554" t="s">
        <v>17</v>
      </c>
      <c r="C13" s="554"/>
      <c r="D13" s="554"/>
      <c r="E13" s="554"/>
      <c r="F13" s="554"/>
      <c r="G13" s="554"/>
      <c r="H13" s="554"/>
      <c r="I13" s="554"/>
      <c r="J13" s="554"/>
      <c r="K13" s="554"/>
      <c r="L13" s="554"/>
      <c r="M13" s="554"/>
      <c r="N13" s="554"/>
      <c r="O13" s="554"/>
      <c r="P13" s="554"/>
      <c r="Q13" s="554"/>
      <c r="R13" s="554"/>
      <c r="S13" s="554"/>
      <c r="T13" s="554"/>
    </row>
    <row r="14" spans="1:20" ht="15" thickBot="1" x14ac:dyDescent="0.35">
      <c r="A14" s="555"/>
      <c r="B14" s="333" t="s">
        <v>18</v>
      </c>
      <c r="C14" s="34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555"/>
      <c r="B15" s="333"/>
      <c r="C15" s="340"/>
      <c r="D15" s="500"/>
      <c r="E15" s="501"/>
      <c r="F15" s="500"/>
      <c r="G15" s="500"/>
      <c r="H15" s="500"/>
      <c r="I15" s="500"/>
      <c r="J15" s="500"/>
      <c r="K15" s="500"/>
      <c r="L15" s="500"/>
      <c r="M15" s="500"/>
      <c r="N15" s="500"/>
      <c r="O15" s="500"/>
      <c r="P15" s="500"/>
      <c r="Q15" s="500"/>
      <c r="R15" s="500"/>
      <c r="S15" s="500"/>
      <c r="T15" s="500"/>
    </row>
    <row r="16" spans="1:20" ht="15" thickBot="1" x14ac:dyDescent="0.35">
      <c r="A16" s="555"/>
      <c r="B16" s="333"/>
      <c r="C16" s="34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555"/>
      <c r="B17" s="333"/>
      <c r="C17" s="340"/>
      <c r="D17" s="500"/>
      <c r="E17" s="501"/>
      <c r="F17" s="500"/>
      <c r="G17" s="500"/>
      <c r="H17" s="500"/>
      <c r="I17" s="500"/>
      <c r="J17" s="500"/>
      <c r="K17" s="500"/>
      <c r="L17" s="500"/>
      <c r="M17" s="500"/>
      <c r="N17" s="500"/>
      <c r="O17" s="500"/>
      <c r="P17" s="500"/>
      <c r="Q17" s="500"/>
      <c r="R17" s="500"/>
      <c r="S17" s="500"/>
      <c r="T17" s="500"/>
    </row>
    <row r="18" spans="1:20" ht="15" thickBot="1" x14ac:dyDescent="0.35">
      <c r="A18" s="555"/>
      <c r="B18" s="333"/>
      <c r="C18" s="34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6" customHeight="1" thickBot="1" x14ac:dyDescent="0.35">
      <c r="A19" s="555"/>
      <c r="B19" s="333"/>
      <c r="C19" s="340"/>
      <c r="D19" s="500"/>
      <c r="E19" s="501"/>
      <c r="F19" s="500"/>
      <c r="G19" s="500"/>
      <c r="H19" s="500"/>
      <c r="I19" s="500"/>
      <c r="J19" s="500"/>
      <c r="K19" s="500"/>
      <c r="L19" s="500"/>
      <c r="M19" s="500"/>
      <c r="N19" s="500"/>
      <c r="O19" s="500"/>
      <c r="P19" s="500"/>
      <c r="Q19" s="500"/>
      <c r="R19" s="500"/>
      <c r="S19" s="500"/>
      <c r="T19" s="500"/>
    </row>
    <row r="20" spans="1:20" ht="15" thickBot="1" x14ac:dyDescent="0.35">
      <c r="A20" s="555"/>
      <c r="B20" s="333" t="s">
        <v>23</v>
      </c>
      <c r="C20" s="340"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555"/>
      <c r="B21" s="333"/>
      <c r="C21" s="340"/>
      <c r="D21" s="500"/>
      <c r="E21" s="501"/>
      <c r="F21" s="500"/>
      <c r="G21" s="500"/>
      <c r="H21" s="500"/>
      <c r="I21" s="500"/>
      <c r="J21" s="500"/>
      <c r="K21" s="500"/>
      <c r="L21" s="500"/>
      <c r="M21" s="500"/>
      <c r="N21" s="500"/>
      <c r="O21" s="500"/>
      <c r="P21" s="500"/>
      <c r="Q21" s="500"/>
      <c r="R21" s="500"/>
      <c r="S21" s="500"/>
      <c r="T21" s="500"/>
    </row>
    <row r="22" spans="1:20" ht="15" thickBot="1" x14ac:dyDescent="0.35">
      <c r="A22" s="555"/>
      <c r="B22" s="333"/>
      <c r="C22" s="34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555"/>
      <c r="B23" s="333"/>
      <c r="C23" s="340"/>
      <c r="D23" s="500"/>
      <c r="E23" s="501"/>
      <c r="F23" s="500"/>
      <c r="G23" s="500"/>
      <c r="H23" s="500"/>
      <c r="I23" s="500"/>
      <c r="J23" s="500"/>
      <c r="K23" s="500"/>
      <c r="L23" s="500"/>
      <c r="M23" s="500"/>
      <c r="N23" s="500"/>
      <c r="O23" s="500"/>
      <c r="P23" s="500"/>
      <c r="Q23" s="500"/>
      <c r="R23" s="500"/>
      <c r="S23" s="500"/>
      <c r="T23" s="500"/>
    </row>
    <row r="24" spans="1:20" ht="15" thickBot="1" x14ac:dyDescent="0.35">
      <c r="A24" s="555"/>
      <c r="B24" s="333"/>
      <c r="C24" s="34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6.75" customHeight="1" thickBot="1" x14ac:dyDescent="0.35">
      <c r="A25" s="555"/>
      <c r="B25" s="333"/>
      <c r="C25" s="340"/>
      <c r="D25" s="500"/>
      <c r="E25" s="501"/>
      <c r="F25" s="500"/>
      <c r="G25" s="500"/>
      <c r="H25" s="500"/>
      <c r="I25" s="500"/>
      <c r="J25" s="500"/>
      <c r="K25" s="500"/>
      <c r="L25" s="500"/>
      <c r="M25" s="500"/>
      <c r="N25" s="500"/>
      <c r="O25" s="500"/>
      <c r="P25" s="500"/>
      <c r="Q25" s="500"/>
      <c r="R25" s="500"/>
      <c r="S25" s="500"/>
      <c r="T25" s="500"/>
    </row>
    <row r="26" spans="1:20" ht="15" thickBot="1" x14ac:dyDescent="0.35">
      <c r="A26" s="555"/>
      <c r="B26" s="333" t="s">
        <v>24</v>
      </c>
      <c r="C26" s="34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9" customHeight="1" thickBot="1" x14ac:dyDescent="0.35">
      <c r="A27" s="555"/>
      <c r="B27" s="333"/>
      <c r="C27" s="340"/>
      <c r="D27" s="500"/>
      <c r="E27" s="501"/>
      <c r="F27" s="500"/>
      <c r="G27" s="500"/>
      <c r="H27" s="500"/>
      <c r="I27" s="500"/>
      <c r="J27" s="500"/>
      <c r="K27" s="500"/>
      <c r="L27" s="500"/>
      <c r="M27" s="500"/>
      <c r="N27" s="500"/>
      <c r="O27" s="500"/>
      <c r="P27" s="500"/>
      <c r="Q27" s="500"/>
      <c r="R27" s="500"/>
      <c r="S27" s="500"/>
      <c r="T27" s="500"/>
    </row>
    <row r="28" spans="1:20" ht="15" thickBot="1" x14ac:dyDescent="0.35">
      <c r="A28" s="555"/>
      <c r="B28" s="333"/>
      <c r="C28" s="34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555"/>
      <c r="B29" s="333"/>
      <c r="C29" s="340"/>
      <c r="D29" s="500"/>
      <c r="E29" s="501"/>
      <c r="F29" s="500"/>
      <c r="G29" s="500"/>
      <c r="H29" s="500"/>
      <c r="I29" s="500"/>
      <c r="J29" s="500"/>
      <c r="K29" s="500"/>
      <c r="L29" s="500"/>
      <c r="M29" s="500"/>
      <c r="N29" s="500"/>
      <c r="O29" s="500"/>
      <c r="P29" s="500"/>
      <c r="Q29" s="500"/>
      <c r="R29" s="500"/>
      <c r="S29" s="500"/>
      <c r="T29" s="500"/>
    </row>
    <row r="30" spans="1:20" ht="15" thickBot="1" x14ac:dyDescent="0.35">
      <c r="A30" s="555"/>
      <c r="B30" s="333"/>
      <c r="C30" s="34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0.5" customHeight="1" thickBot="1" x14ac:dyDescent="0.35">
      <c r="A31" s="555"/>
      <c r="B31" s="333"/>
      <c r="C31" s="340"/>
      <c r="D31" s="500"/>
      <c r="E31" s="501"/>
      <c r="F31" s="500"/>
      <c r="G31" s="500"/>
      <c r="H31" s="500"/>
      <c r="I31" s="500"/>
      <c r="J31" s="500"/>
      <c r="K31" s="500"/>
      <c r="L31" s="500"/>
      <c r="M31" s="500"/>
      <c r="N31" s="500"/>
      <c r="O31" s="500"/>
      <c r="P31" s="500"/>
      <c r="Q31" s="500"/>
      <c r="R31" s="500"/>
      <c r="S31" s="500"/>
      <c r="T31" s="500"/>
    </row>
    <row r="32" spans="1:20" ht="15" thickBot="1" x14ac:dyDescent="0.35">
      <c r="A32" s="555"/>
      <c r="B32" s="344" t="s">
        <v>25</v>
      </c>
      <c r="C32" s="34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555"/>
      <c r="B33" s="344"/>
      <c r="C33" s="340"/>
      <c r="D33" s="500"/>
      <c r="E33" s="501"/>
      <c r="F33" s="500"/>
      <c r="G33" s="500"/>
      <c r="H33" s="500"/>
      <c r="I33" s="500"/>
      <c r="J33" s="500"/>
      <c r="K33" s="500"/>
      <c r="L33" s="500"/>
      <c r="M33" s="500"/>
      <c r="N33" s="500"/>
      <c r="O33" s="500"/>
      <c r="P33" s="500"/>
      <c r="Q33" s="500"/>
      <c r="R33" s="500"/>
      <c r="S33" s="500"/>
      <c r="T33" s="500"/>
    </row>
    <row r="34" spans="1:20" ht="15" thickBot="1" x14ac:dyDescent="0.35">
      <c r="A34" s="555"/>
      <c r="B34" s="344"/>
      <c r="C34" s="34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555"/>
      <c r="B35" s="344"/>
      <c r="C35" s="340"/>
      <c r="D35" s="500"/>
      <c r="E35" s="501"/>
      <c r="F35" s="500"/>
      <c r="G35" s="500"/>
      <c r="H35" s="500"/>
      <c r="I35" s="500"/>
      <c r="J35" s="500"/>
      <c r="K35" s="500"/>
      <c r="L35" s="500"/>
      <c r="M35" s="500"/>
      <c r="N35" s="500"/>
      <c r="O35" s="500"/>
      <c r="P35" s="500"/>
      <c r="Q35" s="500"/>
      <c r="R35" s="500"/>
      <c r="S35" s="500"/>
      <c r="T35" s="500"/>
    </row>
    <row r="36" spans="1:20" ht="15" thickBot="1" x14ac:dyDescent="0.35">
      <c r="A36" s="555"/>
      <c r="B36" s="344"/>
      <c r="C36" s="34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42" customHeight="1" thickBot="1" x14ac:dyDescent="0.35">
      <c r="A37" s="555"/>
      <c r="B37" s="344"/>
      <c r="C37" s="340"/>
      <c r="D37" s="500"/>
      <c r="E37" s="501"/>
      <c r="F37" s="500"/>
      <c r="G37" s="500"/>
      <c r="H37" s="500"/>
      <c r="I37" s="500"/>
      <c r="J37" s="500"/>
      <c r="K37" s="500"/>
      <c r="L37" s="500"/>
      <c r="M37" s="500"/>
      <c r="N37" s="500"/>
      <c r="O37" s="500"/>
      <c r="P37" s="500"/>
      <c r="Q37" s="500"/>
      <c r="R37" s="500"/>
      <c r="S37" s="500"/>
      <c r="T37" s="500"/>
    </row>
    <row r="38" spans="1:20" ht="15" thickBot="1" x14ac:dyDescent="0.35">
      <c r="A38" s="147">
        <v>1.2</v>
      </c>
      <c r="B38" s="556" t="s">
        <v>29</v>
      </c>
      <c r="C38" s="556"/>
      <c r="D38" s="556"/>
      <c r="E38" s="556"/>
      <c r="F38" s="556"/>
      <c r="G38" s="556"/>
      <c r="H38" s="556"/>
      <c r="I38" s="556"/>
      <c r="J38" s="556"/>
      <c r="K38" s="556"/>
      <c r="L38" s="556"/>
      <c r="M38" s="556"/>
      <c r="N38" s="556"/>
      <c r="O38" s="556"/>
      <c r="P38" s="556"/>
      <c r="Q38" s="556"/>
      <c r="R38" s="556"/>
      <c r="S38" s="556"/>
      <c r="T38" s="556"/>
    </row>
    <row r="39" spans="1:20" ht="15" thickBot="1" x14ac:dyDescent="0.35">
      <c r="A39" s="555"/>
      <c r="B39" s="333" t="s">
        <v>30</v>
      </c>
      <c r="C39" s="333"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555"/>
      <c r="B40" s="333"/>
      <c r="C40" s="333"/>
      <c r="D40" s="500"/>
      <c r="E40" s="501"/>
      <c r="F40" s="500"/>
      <c r="G40" s="500"/>
      <c r="H40" s="500"/>
      <c r="I40" s="500"/>
      <c r="J40" s="500"/>
      <c r="K40" s="500"/>
      <c r="L40" s="500"/>
      <c r="M40" s="500"/>
      <c r="N40" s="500"/>
      <c r="O40" s="500"/>
      <c r="P40" s="500"/>
      <c r="Q40" s="500"/>
      <c r="R40" s="500"/>
      <c r="S40" s="500"/>
      <c r="T40" s="500"/>
    </row>
    <row r="41" spans="1:20" ht="15" thickBot="1" x14ac:dyDescent="0.35">
      <c r="A41" s="555"/>
      <c r="B41" s="333"/>
      <c r="C41" s="333"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555"/>
      <c r="B42" s="333"/>
      <c r="C42" s="333"/>
      <c r="D42" s="500"/>
      <c r="E42" s="501"/>
      <c r="F42" s="500"/>
      <c r="G42" s="500"/>
      <c r="H42" s="500"/>
      <c r="I42" s="500"/>
      <c r="J42" s="500"/>
      <c r="K42" s="500"/>
      <c r="L42" s="500"/>
      <c r="M42" s="500"/>
      <c r="N42" s="500"/>
      <c r="O42" s="500"/>
      <c r="P42" s="500"/>
      <c r="Q42" s="500"/>
      <c r="R42" s="500"/>
      <c r="S42" s="500"/>
      <c r="T42" s="500"/>
    </row>
    <row r="43" spans="1:20" ht="15" thickBot="1" x14ac:dyDescent="0.35">
      <c r="A43" s="555"/>
      <c r="B43" s="333"/>
      <c r="C43" s="333"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555"/>
      <c r="B44" s="333"/>
      <c r="C44" s="333"/>
      <c r="D44" s="500"/>
      <c r="E44" s="501"/>
      <c r="F44" s="500"/>
      <c r="G44" s="500"/>
      <c r="H44" s="500"/>
      <c r="I44" s="500"/>
      <c r="J44" s="500"/>
      <c r="K44" s="500"/>
      <c r="L44" s="500"/>
      <c r="M44" s="500"/>
      <c r="N44" s="500"/>
      <c r="O44" s="500"/>
      <c r="P44" s="500"/>
      <c r="Q44" s="500"/>
      <c r="R44" s="500"/>
      <c r="S44" s="500"/>
      <c r="T44" s="500"/>
    </row>
    <row r="45" spans="1:20" ht="15" thickBot="1" x14ac:dyDescent="0.35">
      <c r="A45" s="555"/>
      <c r="B45" s="333" t="s">
        <v>31</v>
      </c>
      <c r="C45" s="333"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555"/>
      <c r="B46" s="333"/>
      <c r="C46" s="333"/>
      <c r="D46" s="500"/>
      <c r="E46" s="501"/>
      <c r="F46" s="500"/>
      <c r="G46" s="500"/>
      <c r="H46" s="500"/>
      <c r="I46" s="500"/>
      <c r="J46" s="500"/>
      <c r="K46" s="500"/>
      <c r="L46" s="500"/>
      <c r="M46" s="500"/>
      <c r="N46" s="500"/>
      <c r="O46" s="500"/>
      <c r="P46" s="500"/>
      <c r="Q46" s="500"/>
      <c r="R46" s="500"/>
      <c r="S46" s="500"/>
      <c r="T46" s="500"/>
    </row>
    <row r="47" spans="1:20" ht="15" thickBot="1" x14ac:dyDescent="0.35">
      <c r="A47" s="555"/>
      <c r="B47" s="333"/>
      <c r="C47" s="333"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555"/>
      <c r="B48" s="333"/>
      <c r="C48" s="333"/>
      <c r="D48" s="500"/>
      <c r="E48" s="501"/>
      <c r="F48" s="500"/>
      <c r="G48" s="500"/>
      <c r="H48" s="500"/>
      <c r="I48" s="500"/>
      <c r="J48" s="500"/>
      <c r="K48" s="500"/>
      <c r="L48" s="500"/>
      <c r="M48" s="500"/>
      <c r="N48" s="500"/>
      <c r="O48" s="500"/>
      <c r="P48" s="500"/>
      <c r="Q48" s="500"/>
      <c r="R48" s="500"/>
      <c r="S48" s="500"/>
      <c r="T48" s="500"/>
    </row>
    <row r="49" spans="1:20" ht="15" thickBot="1" x14ac:dyDescent="0.35">
      <c r="A49" s="555"/>
      <c r="B49" s="333"/>
      <c r="C49" s="333"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555"/>
      <c r="B50" s="333"/>
      <c r="C50" s="333"/>
      <c r="D50" s="500"/>
      <c r="E50" s="501"/>
      <c r="F50" s="500"/>
      <c r="G50" s="500"/>
      <c r="H50" s="500"/>
      <c r="I50" s="500"/>
      <c r="J50" s="500"/>
      <c r="K50" s="500"/>
      <c r="L50" s="500"/>
      <c r="M50" s="500"/>
      <c r="N50" s="500"/>
      <c r="O50" s="500"/>
      <c r="P50" s="500"/>
      <c r="Q50" s="500"/>
      <c r="R50" s="500"/>
      <c r="S50" s="500"/>
      <c r="T50" s="500"/>
    </row>
    <row r="51" spans="1:20" ht="15" thickBot="1" x14ac:dyDescent="0.35">
      <c r="A51" s="555"/>
      <c r="B51" s="333" t="s">
        <v>32</v>
      </c>
      <c r="C51" s="52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555"/>
      <c r="B52" s="333"/>
      <c r="C52" s="524"/>
      <c r="D52" s="500"/>
      <c r="E52" s="501"/>
      <c r="F52" s="500"/>
      <c r="G52" s="500"/>
      <c r="H52" s="500"/>
      <c r="I52" s="500"/>
      <c r="J52" s="500"/>
      <c r="K52" s="500"/>
      <c r="L52" s="500"/>
      <c r="M52" s="500"/>
      <c r="N52" s="500"/>
      <c r="O52" s="500"/>
      <c r="P52" s="500"/>
      <c r="Q52" s="500"/>
      <c r="R52" s="500"/>
      <c r="S52" s="500"/>
      <c r="T52" s="500"/>
    </row>
    <row r="53" spans="1:20" ht="15" thickBot="1" x14ac:dyDescent="0.35">
      <c r="A53" s="555"/>
      <c r="B53" s="333"/>
      <c r="C53" s="52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555"/>
      <c r="B54" s="333"/>
      <c r="C54" s="524"/>
      <c r="D54" s="500"/>
      <c r="E54" s="501"/>
      <c r="F54" s="500"/>
      <c r="G54" s="500"/>
      <c r="H54" s="500"/>
      <c r="I54" s="500"/>
      <c r="J54" s="500"/>
      <c r="K54" s="500"/>
      <c r="L54" s="500"/>
      <c r="M54" s="500"/>
      <c r="N54" s="500"/>
      <c r="O54" s="500"/>
      <c r="P54" s="500"/>
      <c r="Q54" s="500"/>
      <c r="R54" s="500"/>
      <c r="S54" s="500"/>
      <c r="T54" s="500"/>
    </row>
    <row r="55" spans="1:20" ht="15" thickBot="1" x14ac:dyDescent="0.35">
      <c r="A55" s="555"/>
      <c r="B55" s="333"/>
      <c r="C55" s="52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555"/>
      <c r="B56" s="333"/>
      <c r="C56" s="52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56" t="s">
        <v>33</v>
      </c>
      <c r="C57" s="556"/>
      <c r="D57" s="556"/>
      <c r="E57" s="556"/>
      <c r="F57" s="556"/>
      <c r="G57" s="556"/>
      <c r="H57" s="556"/>
      <c r="I57" s="556"/>
      <c r="J57" s="556"/>
      <c r="K57" s="556"/>
      <c r="L57" s="556"/>
      <c r="M57" s="556"/>
      <c r="N57" s="556"/>
      <c r="O57" s="556"/>
      <c r="P57" s="556"/>
      <c r="Q57" s="556"/>
      <c r="R57" s="556"/>
      <c r="S57" s="556"/>
      <c r="T57" s="556"/>
    </row>
    <row r="58" spans="1:20" ht="15" thickBot="1" x14ac:dyDescent="0.35">
      <c r="A58" s="555"/>
      <c r="B58" s="333" t="s">
        <v>34</v>
      </c>
      <c r="C58" s="333"/>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555"/>
      <c r="B59" s="333"/>
      <c r="C59" s="333"/>
      <c r="D59" s="500"/>
      <c r="E59" s="501"/>
      <c r="F59" s="500"/>
      <c r="G59" s="500"/>
      <c r="H59" s="500"/>
      <c r="I59" s="500"/>
      <c r="J59" s="500"/>
      <c r="K59" s="500"/>
      <c r="L59" s="500"/>
      <c r="M59" s="500"/>
      <c r="N59" s="500"/>
      <c r="O59" s="500"/>
      <c r="P59" s="500"/>
      <c r="Q59" s="500"/>
      <c r="R59" s="500"/>
      <c r="S59" s="500"/>
      <c r="T59" s="500"/>
    </row>
    <row r="60" spans="1:20" ht="15" thickBot="1" x14ac:dyDescent="0.35">
      <c r="A60" s="555"/>
      <c r="B60" s="333" t="s">
        <v>35</v>
      </c>
      <c r="C60" s="333"/>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555"/>
      <c r="B61" s="333"/>
      <c r="C61" s="333"/>
      <c r="D61" s="500"/>
      <c r="E61" s="501"/>
      <c r="F61" s="500"/>
      <c r="G61" s="500"/>
      <c r="H61" s="500"/>
      <c r="I61" s="500"/>
      <c r="J61" s="500"/>
      <c r="K61" s="500"/>
      <c r="L61" s="500"/>
      <c r="M61" s="500"/>
      <c r="N61" s="500"/>
      <c r="O61" s="500"/>
      <c r="P61" s="500"/>
      <c r="Q61" s="500"/>
      <c r="R61" s="500"/>
      <c r="S61" s="500"/>
      <c r="T61" s="500"/>
    </row>
    <row r="62" spans="1:20" ht="26.25" customHeight="1" thickBot="1" x14ac:dyDescent="0.35">
      <c r="A62" s="555"/>
      <c r="B62" s="508" t="s">
        <v>160</v>
      </c>
      <c r="C62" s="508"/>
      <c r="D62" s="156" t="s">
        <v>120</v>
      </c>
      <c r="E62" s="522" t="s">
        <v>20</v>
      </c>
      <c r="F62" s="233">
        <v>1</v>
      </c>
      <c r="G62" s="233">
        <v>1</v>
      </c>
      <c r="H62" s="233">
        <v>1</v>
      </c>
      <c r="I62" s="233">
        <v>1</v>
      </c>
      <c r="J62" s="312">
        <f>(F62+G62+H62+I62)</f>
        <v>4</v>
      </c>
      <c r="K62" s="233">
        <v>1</v>
      </c>
      <c r="L62" s="233">
        <v>1</v>
      </c>
      <c r="M62" s="233">
        <v>1</v>
      </c>
      <c r="N62" s="233">
        <v>1</v>
      </c>
      <c r="O62" s="312">
        <f>(K62+L62+M62+N62)</f>
        <v>4</v>
      </c>
      <c r="P62" s="233">
        <v>1</v>
      </c>
      <c r="Q62" s="233">
        <v>1</v>
      </c>
      <c r="R62" s="233">
        <v>1</v>
      </c>
      <c r="S62" s="233">
        <v>1</v>
      </c>
      <c r="T62" s="312">
        <f>(P62+Q62+R62+S62)</f>
        <v>4</v>
      </c>
    </row>
    <row r="63" spans="1:20" ht="25.5" customHeight="1" thickBot="1" x14ac:dyDescent="0.35">
      <c r="A63" s="555"/>
      <c r="B63" s="509"/>
      <c r="C63" s="509"/>
      <c r="D63" s="156">
        <f>D217</f>
        <v>2026</v>
      </c>
      <c r="E63" s="522"/>
      <c r="F63" s="156">
        <f>F217</f>
        <v>1700</v>
      </c>
      <c r="G63" s="156">
        <f t="shared" ref="G63:T63" si="0">G217</f>
        <v>1700</v>
      </c>
      <c r="H63" s="156">
        <f t="shared" si="0"/>
        <v>1700</v>
      </c>
      <c r="I63" s="156">
        <f t="shared" si="0"/>
        <v>1700</v>
      </c>
      <c r="J63" s="156">
        <f t="shared" si="0"/>
        <v>1700</v>
      </c>
      <c r="K63" s="156">
        <f t="shared" si="0"/>
        <v>1850</v>
      </c>
      <c r="L63" s="156">
        <f t="shared" si="0"/>
        <v>1850</v>
      </c>
      <c r="M63" s="156">
        <f t="shared" si="0"/>
        <v>1850</v>
      </c>
      <c r="N63" s="156">
        <f t="shared" si="0"/>
        <v>1850</v>
      </c>
      <c r="O63" s="156">
        <f t="shared" si="0"/>
        <v>1850</v>
      </c>
      <c r="P63" s="156">
        <f t="shared" si="0"/>
        <v>2026</v>
      </c>
      <c r="Q63" s="156">
        <f t="shared" si="0"/>
        <v>2026</v>
      </c>
      <c r="R63" s="156">
        <f t="shared" si="0"/>
        <v>2026</v>
      </c>
      <c r="S63" s="156">
        <f t="shared" si="0"/>
        <v>2026</v>
      </c>
      <c r="T63" s="156">
        <f t="shared" si="0"/>
        <v>2026</v>
      </c>
    </row>
    <row r="64" spans="1:20" ht="15" thickBot="1" x14ac:dyDescent="0.35">
      <c r="A64" s="555"/>
      <c r="B64" s="333" t="s">
        <v>39</v>
      </c>
      <c r="C64" s="333"/>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555"/>
      <c r="B65" s="333"/>
      <c r="C65" s="333"/>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555"/>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29.25" customHeight="1" thickBot="1" x14ac:dyDescent="0.35">
      <c r="A67" s="555"/>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555"/>
      <c r="B68" s="333" t="s">
        <v>40</v>
      </c>
      <c r="C68" s="333"/>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25.5" customHeight="1" thickBot="1" x14ac:dyDescent="0.35">
      <c r="A69" s="555"/>
      <c r="B69" s="333"/>
      <c r="C69" s="333"/>
      <c r="D69" s="530"/>
      <c r="E69" s="501"/>
      <c r="F69" s="530"/>
      <c r="G69" s="530"/>
      <c r="H69" s="530"/>
      <c r="I69" s="530"/>
      <c r="J69" s="530"/>
      <c r="K69" s="530"/>
      <c r="L69" s="530"/>
      <c r="M69" s="530"/>
      <c r="N69" s="530"/>
      <c r="O69" s="530"/>
      <c r="P69" s="530"/>
      <c r="Q69" s="530"/>
      <c r="R69" s="530"/>
      <c r="S69" s="530"/>
      <c r="T69" s="530"/>
    </row>
    <row r="70" spans="1:20" ht="36.75" customHeight="1" thickBot="1" x14ac:dyDescent="0.35">
      <c r="A70" s="148"/>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147">
        <v>1.4</v>
      </c>
      <c r="B71" s="556" t="s">
        <v>41</v>
      </c>
      <c r="C71" s="556"/>
      <c r="D71" s="556"/>
      <c r="E71" s="556"/>
      <c r="F71" s="556"/>
      <c r="G71" s="556"/>
      <c r="H71" s="556"/>
      <c r="I71" s="556"/>
      <c r="J71" s="556"/>
      <c r="K71" s="556"/>
      <c r="L71" s="556"/>
      <c r="M71" s="556"/>
      <c r="N71" s="556"/>
      <c r="O71" s="556"/>
      <c r="P71" s="556"/>
      <c r="Q71" s="556"/>
      <c r="R71" s="556"/>
      <c r="S71" s="556"/>
      <c r="T71" s="556"/>
    </row>
    <row r="72" spans="1:20" ht="15" thickBot="1" x14ac:dyDescent="0.35">
      <c r="A72" s="555"/>
      <c r="B72" s="350" t="s">
        <v>42</v>
      </c>
      <c r="C72" s="350"/>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555"/>
      <c r="B73" s="350"/>
      <c r="C73" s="350"/>
      <c r="D73" s="500"/>
      <c r="E73" s="500"/>
      <c r="F73" s="500"/>
      <c r="G73" s="500"/>
      <c r="H73" s="500"/>
      <c r="I73" s="500"/>
      <c r="J73" s="500"/>
      <c r="K73" s="500"/>
      <c r="L73" s="500"/>
      <c r="M73" s="500"/>
      <c r="N73" s="500"/>
      <c r="O73" s="500"/>
      <c r="P73" s="500"/>
      <c r="Q73" s="500"/>
      <c r="R73" s="500"/>
      <c r="S73" s="500"/>
      <c r="T73" s="500"/>
    </row>
    <row r="74" spans="1:20" ht="30" customHeight="1" thickBot="1" x14ac:dyDescent="0.35">
      <c r="A74" s="555"/>
      <c r="B74" s="345" t="s">
        <v>43</v>
      </c>
      <c r="C74" s="345"/>
      <c r="D74" s="283">
        <v>100</v>
      </c>
      <c r="E74" s="160" t="s">
        <v>38</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30.75" customHeight="1" thickBot="1" x14ac:dyDescent="0.35">
      <c r="A75" s="555"/>
      <c r="B75" s="345" t="s">
        <v>44</v>
      </c>
      <c r="C75" s="345"/>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555"/>
      <c r="B76" s="333" t="s">
        <v>45</v>
      </c>
      <c r="C76" s="333"/>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555"/>
      <c r="B77" s="333"/>
      <c r="C77" s="333"/>
      <c r="D77" s="530"/>
      <c r="E77" s="507"/>
      <c r="F77" s="530"/>
      <c r="G77" s="530"/>
      <c r="H77" s="530"/>
      <c r="I77" s="530"/>
      <c r="J77" s="530"/>
      <c r="K77" s="530"/>
      <c r="L77" s="530"/>
      <c r="M77" s="530"/>
      <c r="N77" s="530"/>
      <c r="O77" s="530"/>
      <c r="P77" s="530"/>
      <c r="Q77" s="530"/>
      <c r="R77" s="530"/>
      <c r="S77" s="530"/>
      <c r="T77" s="530"/>
    </row>
    <row r="78" spans="1:20" ht="15" thickBot="1" x14ac:dyDescent="0.35">
      <c r="A78" s="147">
        <v>1.5</v>
      </c>
      <c r="B78" s="556" t="s">
        <v>46</v>
      </c>
      <c r="C78" s="556"/>
      <c r="D78" s="556"/>
      <c r="E78" s="556"/>
      <c r="F78" s="556"/>
      <c r="G78" s="556"/>
      <c r="H78" s="556"/>
      <c r="I78" s="556"/>
      <c r="J78" s="556"/>
      <c r="K78" s="556"/>
      <c r="L78" s="556"/>
      <c r="M78" s="556"/>
      <c r="N78" s="556"/>
      <c r="O78" s="556"/>
      <c r="P78" s="556"/>
      <c r="Q78" s="556"/>
      <c r="R78" s="556"/>
      <c r="S78" s="556"/>
      <c r="T78" s="556"/>
    </row>
    <row r="79" spans="1:20" ht="15" thickBot="1" x14ac:dyDescent="0.35">
      <c r="A79" s="324" t="s">
        <v>47</v>
      </c>
      <c r="B79" s="556" t="s">
        <v>48</v>
      </c>
      <c r="C79" s="556"/>
      <c r="D79" s="556"/>
      <c r="E79" s="556"/>
      <c r="F79" s="556"/>
      <c r="G79" s="556"/>
      <c r="H79" s="556"/>
      <c r="I79" s="556"/>
      <c r="J79" s="556"/>
      <c r="K79" s="556"/>
      <c r="L79" s="556"/>
      <c r="M79" s="556"/>
      <c r="N79" s="556"/>
      <c r="O79" s="556"/>
      <c r="P79" s="556"/>
      <c r="Q79" s="556"/>
      <c r="R79" s="556"/>
      <c r="S79" s="556"/>
      <c r="T79" s="556"/>
    </row>
    <row r="80" spans="1:20" ht="27" customHeight="1" thickBot="1" x14ac:dyDescent="0.35">
      <c r="A80" s="555"/>
      <c r="B80" s="333" t="s">
        <v>183</v>
      </c>
      <c r="C80" s="560"/>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555"/>
      <c r="B81" s="333" t="s">
        <v>51</v>
      </c>
      <c r="C81" s="522"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555"/>
      <c r="B82" s="333"/>
      <c r="C82" s="522"/>
      <c r="D82" s="500"/>
      <c r="E82" s="501"/>
      <c r="F82" s="500"/>
      <c r="G82" s="500"/>
      <c r="H82" s="500"/>
      <c r="I82" s="500"/>
      <c r="J82" s="500"/>
      <c r="K82" s="500"/>
      <c r="L82" s="500"/>
      <c r="M82" s="500"/>
      <c r="N82" s="500"/>
      <c r="O82" s="500"/>
      <c r="P82" s="500"/>
      <c r="Q82" s="500"/>
      <c r="R82" s="500"/>
      <c r="S82" s="500"/>
      <c r="T82" s="500"/>
    </row>
    <row r="83" spans="1:20" ht="15" thickBot="1" x14ac:dyDescent="0.35">
      <c r="A83" s="555"/>
      <c r="B83" s="333"/>
      <c r="C83" s="522"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555"/>
      <c r="B84" s="333"/>
      <c r="C84" s="522"/>
      <c r="D84" s="500"/>
      <c r="E84" s="501"/>
      <c r="F84" s="500"/>
      <c r="G84" s="500"/>
      <c r="H84" s="500"/>
      <c r="I84" s="500"/>
      <c r="J84" s="500"/>
      <c r="K84" s="500"/>
      <c r="L84" s="500"/>
      <c r="M84" s="500"/>
      <c r="N84" s="500"/>
      <c r="O84" s="500"/>
      <c r="P84" s="500"/>
      <c r="Q84" s="500"/>
      <c r="R84" s="500"/>
      <c r="S84" s="500"/>
      <c r="T84" s="500"/>
    </row>
    <row r="85" spans="1:20" ht="15" thickBot="1" x14ac:dyDescent="0.35">
      <c r="A85" s="555"/>
      <c r="B85" s="333"/>
      <c r="C85" s="340"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555"/>
      <c r="B86" s="333"/>
      <c r="C86" s="340"/>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555"/>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555"/>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21" customHeight="1" thickBot="1" x14ac:dyDescent="0.35">
      <c r="A89" s="555"/>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5.5" customHeight="1" thickBot="1" x14ac:dyDescent="0.35">
      <c r="A90" s="555"/>
      <c r="B90" s="333" t="s">
        <v>184</v>
      </c>
      <c r="C90" s="560"/>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555"/>
      <c r="B91" s="333" t="s">
        <v>53</v>
      </c>
      <c r="C91" s="340"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555"/>
      <c r="B92" s="333"/>
      <c r="C92" s="340"/>
      <c r="D92" s="500"/>
      <c r="E92" s="501"/>
      <c r="F92" s="500"/>
      <c r="G92" s="500"/>
      <c r="H92" s="500"/>
      <c r="I92" s="500"/>
      <c r="J92" s="500"/>
      <c r="K92" s="500"/>
      <c r="L92" s="500"/>
      <c r="M92" s="500"/>
      <c r="N92" s="500"/>
      <c r="O92" s="500"/>
      <c r="P92" s="500"/>
      <c r="Q92" s="500"/>
      <c r="R92" s="500"/>
      <c r="S92" s="500"/>
      <c r="T92" s="500"/>
    </row>
    <row r="93" spans="1:20" ht="15" customHeight="1" thickBot="1" x14ac:dyDescent="0.35">
      <c r="A93" s="555"/>
      <c r="B93" s="333"/>
      <c r="C93" s="340"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555"/>
      <c r="B94" s="333"/>
      <c r="C94" s="340"/>
      <c r="D94" s="500"/>
      <c r="E94" s="501"/>
      <c r="F94" s="500"/>
      <c r="G94" s="500"/>
      <c r="H94" s="500"/>
      <c r="I94" s="500"/>
      <c r="J94" s="500"/>
      <c r="K94" s="500"/>
      <c r="L94" s="500"/>
      <c r="M94" s="500"/>
      <c r="N94" s="500"/>
      <c r="O94" s="500"/>
      <c r="P94" s="500"/>
      <c r="Q94" s="500"/>
      <c r="R94" s="500"/>
      <c r="S94" s="500"/>
      <c r="T94" s="500"/>
    </row>
    <row r="95" spans="1:20" ht="15" thickBot="1" x14ac:dyDescent="0.35">
      <c r="A95" s="555"/>
      <c r="B95" s="333"/>
      <c r="C95" s="340"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555"/>
      <c r="B96" s="333"/>
      <c r="C96" s="340"/>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555"/>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555"/>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33.75" customHeight="1" thickBot="1" x14ac:dyDescent="0.35">
      <c r="A99" s="555"/>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147" t="s">
        <v>54</v>
      </c>
      <c r="B100" s="556" t="s">
        <v>55</v>
      </c>
      <c r="C100" s="556"/>
      <c r="D100" s="556"/>
      <c r="E100" s="556"/>
      <c r="F100" s="556"/>
      <c r="G100" s="556"/>
      <c r="H100" s="556"/>
      <c r="I100" s="556"/>
      <c r="J100" s="556"/>
      <c r="K100" s="556"/>
      <c r="L100" s="556"/>
      <c r="M100" s="556"/>
      <c r="N100" s="556"/>
      <c r="O100" s="556"/>
      <c r="P100" s="556"/>
      <c r="Q100" s="556"/>
      <c r="R100" s="556"/>
      <c r="S100" s="556"/>
      <c r="T100" s="556"/>
    </row>
    <row r="101" spans="1:20" ht="21.75" customHeight="1" thickBot="1" x14ac:dyDescent="0.35">
      <c r="A101" s="557"/>
      <c r="B101" s="345" t="s">
        <v>56</v>
      </c>
      <c r="C101" s="345"/>
      <c r="D101" s="160" t="s">
        <v>114</v>
      </c>
      <c r="E101" s="160"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6.25" customHeight="1" thickBot="1" x14ac:dyDescent="0.35">
      <c r="A102" s="557"/>
      <c r="B102" s="508" t="s">
        <v>155</v>
      </c>
      <c r="C102" s="508"/>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57"/>
      <c r="B103" s="333" t="s">
        <v>177</v>
      </c>
      <c r="C103" s="34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1.25" customHeight="1" thickBot="1" x14ac:dyDescent="0.35">
      <c r="A104" s="557"/>
      <c r="B104" s="333"/>
      <c r="C104" s="34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57"/>
      <c r="B105" s="333"/>
      <c r="C105" s="34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8.25" customHeight="1" thickBot="1" x14ac:dyDescent="0.35">
      <c r="A106" s="557"/>
      <c r="B106" s="333"/>
      <c r="C106" s="34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57"/>
      <c r="B107" s="333"/>
      <c r="C107" s="34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57"/>
      <c r="B108" s="333"/>
      <c r="C108" s="34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57"/>
      <c r="B109" s="333" t="s">
        <v>58</v>
      </c>
      <c r="C109" s="34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57"/>
      <c r="B110" s="333"/>
      <c r="C110" s="34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57"/>
      <c r="B111" s="333"/>
      <c r="C111" s="34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57"/>
      <c r="B112" s="333"/>
      <c r="C112" s="34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57"/>
      <c r="B113" s="333"/>
      <c r="C113" s="34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57"/>
      <c r="B114" s="333"/>
      <c r="C114" s="34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147" t="s">
        <v>59</v>
      </c>
      <c r="B115" s="333" t="s">
        <v>60</v>
      </c>
      <c r="C115" s="333"/>
      <c r="D115" s="333"/>
      <c r="E115" s="333"/>
      <c r="F115" s="333"/>
      <c r="G115" s="333"/>
      <c r="H115" s="333"/>
      <c r="I115" s="333"/>
      <c r="J115" s="333"/>
      <c r="K115" s="333"/>
      <c r="L115" s="333"/>
      <c r="M115" s="333"/>
      <c r="N115" s="333"/>
      <c r="O115" s="333"/>
      <c r="P115" s="333"/>
      <c r="Q115" s="333"/>
      <c r="R115" s="333"/>
      <c r="S115" s="333"/>
      <c r="T115" s="333"/>
    </row>
    <row r="116" spans="1:20" ht="15" thickBot="1" x14ac:dyDescent="0.35">
      <c r="A116" s="555"/>
      <c r="B116" s="333" t="s">
        <v>61</v>
      </c>
      <c r="C116" s="370"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555"/>
      <c r="B117" s="333"/>
      <c r="C117" s="370"/>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555"/>
      <c r="B118" s="333"/>
      <c r="C118" s="370"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555"/>
      <c r="B119" s="333"/>
      <c r="C119" s="370"/>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555"/>
      <c r="B120" s="333"/>
      <c r="C120" s="370"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555"/>
      <c r="B121" s="333"/>
      <c r="C121" s="370"/>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555"/>
      <c r="B122" s="333" t="s">
        <v>63</v>
      </c>
      <c r="C122" s="522"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555"/>
      <c r="B123" s="333"/>
      <c r="C123" s="522"/>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555"/>
      <c r="B124" s="333"/>
      <c r="C124" s="522"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555"/>
      <c r="B125" s="333"/>
      <c r="C125" s="522"/>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555"/>
      <c r="B126" s="333"/>
      <c r="C126" s="522"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555"/>
      <c r="B127" s="333"/>
      <c r="C127" s="522"/>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555"/>
      <c r="B128" s="333" t="s">
        <v>64</v>
      </c>
      <c r="C128" s="333"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555"/>
      <c r="B129" s="333"/>
      <c r="C129" s="333"/>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555"/>
      <c r="B130" s="333"/>
      <c r="C130" s="333"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555"/>
      <c r="B131" s="333"/>
      <c r="C131" s="333"/>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555"/>
      <c r="B132" s="333"/>
      <c r="C132" s="333"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555"/>
      <c r="B133" s="333"/>
      <c r="C133" s="333"/>
      <c r="D133" s="354"/>
      <c r="E133" s="346"/>
      <c r="F133" s="354"/>
      <c r="G133" s="354"/>
      <c r="H133" s="354"/>
      <c r="I133" s="354"/>
      <c r="J133" s="354"/>
      <c r="K133" s="354"/>
      <c r="L133" s="354"/>
      <c r="M133" s="354"/>
      <c r="N133" s="354"/>
      <c r="O133" s="354"/>
      <c r="P133" s="354"/>
      <c r="Q133" s="354"/>
      <c r="R133" s="354"/>
      <c r="S133" s="354"/>
      <c r="T133" s="354"/>
    </row>
    <row r="134" spans="1:20" ht="25.5" customHeight="1" thickBot="1" x14ac:dyDescent="0.35">
      <c r="A134" s="555"/>
      <c r="B134" s="333" t="s">
        <v>65</v>
      </c>
      <c r="C134" s="63" t="s">
        <v>19</v>
      </c>
      <c r="D134" s="160" t="s">
        <v>112</v>
      </c>
      <c r="E134" s="160"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7.75" customHeight="1" thickBot="1" x14ac:dyDescent="0.35">
      <c r="A135" s="555"/>
      <c r="B135" s="333"/>
      <c r="C135" s="63" t="s">
        <v>21</v>
      </c>
      <c r="D135" s="160" t="s">
        <v>109</v>
      </c>
      <c r="E135" s="160"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26.25" customHeight="1" thickBot="1" x14ac:dyDescent="0.35">
      <c r="A136" s="555"/>
      <c r="B136" s="333"/>
      <c r="C136" s="63" t="s">
        <v>22</v>
      </c>
      <c r="D136" s="160" t="s">
        <v>109</v>
      </c>
      <c r="E136" s="160"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555"/>
      <c r="B137" s="333" t="s">
        <v>66</v>
      </c>
      <c r="C137" s="522"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555"/>
      <c r="B138" s="333"/>
      <c r="C138" s="522"/>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555"/>
      <c r="B139" s="333"/>
      <c r="C139" s="340"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555"/>
      <c r="B140" s="333"/>
      <c r="C140" s="340"/>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555"/>
      <c r="B141" s="333"/>
      <c r="C141" s="522"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555"/>
      <c r="B142" s="333"/>
      <c r="C142" s="522"/>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147">
        <v>1.6</v>
      </c>
      <c r="B143" s="524" t="s">
        <v>67</v>
      </c>
      <c r="C143" s="524"/>
      <c r="D143" s="524"/>
      <c r="E143" s="524"/>
      <c r="F143" s="524"/>
      <c r="G143" s="524"/>
      <c r="H143" s="524"/>
      <c r="I143" s="524"/>
      <c r="J143" s="524"/>
      <c r="K143" s="524"/>
      <c r="L143" s="524"/>
      <c r="M143" s="524"/>
      <c r="N143" s="524"/>
      <c r="O143" s="524"/>
      <c r="P143" s="524"/>
      <c r="Q143" s="524"/>
      <c r="R143" s="524"/>
      <c r="S143" s="524"/>
      <c r="T143" s="524"/>
    </row>
    <row r="144" spans="1:20" ht="15" thickBot="1" x14ac:dyDescent="0.35">
      <c r="A144" s="557"/>
      <c r="B144" s="333" t="s">
        <v>68</v>
      </c>
      <c r="C144" s="522"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57"/>
      <c r="B145" s="333"/>
      <c r="C145" s="522"/>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57"/>
      <c r="B146" s="333"/>
      <c r="C146" s="522"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57"/>
      <c r="B147" s="333"/>
      <c r="C147" s="522"/>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57"/>
      <c r="B148" s="333"/>
      <c r="C148" s="522"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57"/>
      <c r="B149" s="333"/>
      <c r="C149" s="522"/>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57"/>
      <c r="B150" s="333" t="s">
        <v>69</v>
      </c>
      <c r="C150" s="522"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57"/>
      <c r="B151" s="333"/>
      <c r="C151" s="522"/>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57"/>
      <c r="B152" s="333"/>
      <c r="C152" s="522"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57"/>
      <c r="B153" s="333"/>
      <c r="C153" s="522"/>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57"/>
      <c r="B154" s="333"/>
      <c r="C154" s="522"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57"/>
      <c r="B155" s="333"/>
      <c r="C155" s="522"/>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57"/>
      <c r="B156" s="333" t="s">
        <v>70</v>
      </c>
      <c r="C156" s="333"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57"/>
      <c r="B157" s="333"/>
      <c r="C157" s="333"/>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57"/>
      <c r="B158" s="333"/>
      <c r="C158" s="333"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57"/>
      <c r="B159" s="333"/>
      <c r="C159" s="333"/>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57"/>
      <c r="B160" s="333"/>
      <c r="C160" s="333"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57"/>
      <c r="B161" s="333"/>
      <c r="C161" s="333"/>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57"/>
      <c r="B162" s="333" t="s">
        <v>71</v>
      </c>
      <c r="C162" s="333"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57"/>
      <c r="B163" s="333"/>
      <c r="C163" s="333"/>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57"/>
      <c r="B164" s="333"/>
      <c r="C164" s="333"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57"/>
      <c r="B165" s="333"/>
      <c r="C165" s="333"/>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57"/>
      <c r="B166" s="333"/>
      <c r="C166" s="333"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57"/>
      <c r="B167" s="333"/>
      <c r="C167" s="333"/>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57"/>
      <c r="B168" s="333" t="s">
        <v>72</v>
      </c>
      <c r="C168" s="333"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57"/>
      <c r="B169" s="333"/>
      <c r="C169" s="333"/>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57"/>
      <c r="B170" s="333"/>
      <c r="C170" s="333"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57"/>
      <c r="B171" s="333"/>
      <c r="C171" s="333"/>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57"/>
      <c r="B172" s="333"/>
      <c r="C172" s="333"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57"/>
      <c r="B173" s="333"/>
      <c r="C173" s="333"/>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57"/>
      <c r="B174" s="333" t="s">
        <v>73</v>
      </c>
      <c r="C174" s="333"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57"/>
      <c r="B175" s="333"/>
      <c r="C175" s="333"/>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57"/>
      <c r="B176" s="333"/>
      <c r="C176" s="333"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57"/>
      <c r="B177" s="333"/>
      <c r="C177" s="333"/>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57"/>
      <c r="B178" s="333"/>
      <c r="C178" s="333"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57"/>
      <c r="B179" s="333"/>
      <c r="C179" s="333"/>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147">
        <v>1.7</v>
      </c>
      <c r="B180" s="556" t="s">
        <v>74</v>
      </c>
      <c r="C180" s="556"/>
      <c r="D180" s="556"/>
      <c r="E180" s="556"/>
      <c r="F180" s="556"/>
      <c r="G180" s="556"/>
      <c r="H180" s="556"/>
      <c r="I180" s="556"/>
      <c r="J180" s="556"/>
      <c r="K180" s="556"/>
      <c r="L180" s="556"/>
      <c r="M180" s="556"/>
      <c r="N180" s="556"/>
      <c r="O180" s="556"/>
      <c r="P180" s="556"/>
      <c r="Q180" s="556"/>
      <c r="R180" s="556"/>
      <c r="S180" s="556"/>
      <c r="T180" s="556"/>
    </row>
    <row r="181" spans="1:20" ht="21.75" customHeight="1" thickBot="1" x14ac:dyDescent="0.35">
      <c r="A181" s="555"/>
      <c r="B181" s="333" t="s">
        <v>75</v>
      </c>
      <c r="C181" s="333"/>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31.5" customHeight="1" thickBot="1" x14ac:dyDescent="0.35">
      <c r="A182" s="555"/>
      <c r="B182" s="333"/>
      <c r="C182" s="333"/>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555"/>
      <c r="B183" s="333" t="s">
        <v>76</v>
      </c>
      <c r="C183" s="333"/>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25.5" customHeight="1" thickBot="1" x14ac:dyDescent="0.35">
      <c r="A184" s="555"/>
      <c r="B184" s="333"/>
      <c r="C184" s="333"/>
      <c r="D184" s="341"/>
      <c r="E184" s="501"/>
      <c r="F184" s="341"/>
      <c r="G184" s="341"/>
      <c r="H184" s="341"/>
      <c r="I184" s="341"/>
      <c r="J184" s="341"/>
      <c r="K184" s="341"/>
      <c r="L184" s="341"/>
      <c r="M184" s="341"/>
      <c r="N184" s="341"/>
      <c r="O184" s="341"/>
      <c r="P184" s="341"/>
      <c r="Q184" s="341"/>
      <c r="R184" s="341"/>
      <c r="S184" s="341"/>
      <c r="T184" s="341"/>
    </row>
    <row r="185" spans="1:20" ht="23.25" customHeight="1" thickBot="1" x14ac:dyDescent="0.35">
      <c r="A185" s="147">
        <v>2</v>
      </c>
      <c r="B185" s="356" t="s">
        <v>77</v>
      </c>
      <c r="C185" s="356"/>
      <c r="D185" s="356"/>
      <c r="E185" s="356"/>
      <c r="F185" s="356"/>
      <c r="G185" s="356"/>
      <c r="H185" s="356"/>
      <c r="I185" s="356"/>
      <c r="J185" s="356"/>
      <c r="K185" s="356"/>
      <c r="L185" s="356"/>
      <c r="M185" s="356"/>
      <c r="N185" s="356"/>
      <c r="O185" s="356"/>
      <c r="P185" s="356"/>
      <c r="Q185" s="356"/>
      <c r="R185" s="356"/>
      <c r="S185" s="356"/>
      <c r="T185" s="356"/>
    </row>
    <row r="186" spans="1:20" ht="24.75" customHeight="1" thickBot="1" x14ac:dyDescent="0.35">
      <c r="A186" s="147">
        <v>2.1</v>
      </c>
      <c r="B186" s="333" t="s">
        <v>78</v>
      </c>
      <c r="C186" s="333"/>
      <c r="D186" s="333"/>
      <c r="E186" s="333"/>
      <c r="F186" s="333"/>
      <c r="G186" s="333"/>
      <c r="H186" s="333"/>
      <c r="I186" s="333"/>
      <c r="J186" s="333"/>
      <c r="K186" s="333"/>
      <c r="L186" s="333"/>
      <c r="M186" s="333"/>
      <c r="N186" s="333"/>
      <c r="O186" s="333"/>
      <c r="P186" s="333"/>
      <c r="Q186" s="333"/>
      <c r="R186" s="333"/>
      <c r="S186" s="333"/>
      <c r="T186" s="333"/>
    </row>
    <row r="187" spans="1:20" ht="26.25" customHeight="1" thickBot="1" x14ac:dyDescent="0.35">
      <c r="A187" s="555"/>
      <c r="B187" s="358" t="s">
        <v>79</v>
      </c>
      <c r="C187" s="358"/>
      <c r="D187" s="357">
        <v>6.5000000000000002E-2</v>
      </c>
      <c r="E187" s="501" t="s">
        <v>20</v>
      </c>
      <c r="F187" s="357">
        <v>6.5000000000000002E-2</v>
      </c>
      <c r="G187" s="357">
        <v>6.5000000000000002E-2</v>
      </c>
      <c r="H187" s="357">
        <v>6.5000000000000002E-2</v>
      </c>
      <c r="I187" s="357">
        <v>6.5000000000000002E-2</v>
      </c>
      <c r="J187" s="357">
        <v>6.5000000000000002E-2</v>
      </c>
      <c r="K187" s="357">
        <v>6.5000000000000002E-2</v>
      </c>
      <c r="L187" s="357">
        <v>6.5000000000000002E-2</v>
      </c>
      <c r="M187" s="357">
        <v>6.5000000000000002E-2</v>
      </c>
      <c r="N187" s="357">
        <v>6.5000000000000002E-2</v>
      </c>
      <c r="O187" s="357">
        <v>6.5000000000000002E-2</v>
      </c>
      <c r="P187" s="357">
        <v>6.5000000000000002E-2</v>
      </c>
      <c r="Q187" s="357">
        <v>6.5000000000000002E-2</v>
      </c>
      <c r="R187" s="357">
        <v>6.5000000000000002E-2</v>
      </c>
      <c r="S187" s="357">
        <v>6.5000000000000002E-2</v>
      </c>
      <c r="T187" s="357">
        <v>6.5000000000000002E-2</v>
      </c>
    </row>
    <row r="188" spans="1:20" ht="30" customHeight="1" thickBot="1" x14ac:dyDescent="0.35">
      <c r="A188" s="555"/>
      <c r="B188" s="358"/>
      <c r="C188" s="358"/>
      <c r="D188" s="357"/>
      <c r="E188" s="501"/>
      <c r="F188" s="357"/>
      <c r="G188" s="357"/>
      <c r="H188" s="357"/>
      <c r="I188" s="357"/>
      <c r="J188" s="357"/>
      <c r="K188" s="357"/>
      <c r="L188" s="357"/>
      <c r="M188" s="357"/>
      <c r="N188" s="357"/>
      <c r="O188" s="357"/>
      <c r="P188" s="357"/>
      <c r="Q188" s="357"/>
      <c r="R188" s="357"/>
      <c r="S188" s="357"/>
      <c r="T188" s="357"/>
    </row>
    <row r="189" spans="1:20" ht="29.25" customHeight="1" thickBot="1" x14ac:dyDescent="0.35">
      <c r="A189" s="555"/>
      <c r="B189" s="345" t="s">
        <v>80</v>
      </c>
      <c r="C189" s="345"/>
      <c r="D189" s="160">
        <v>20.295000000000002</v>
      </c>
      <c r="E189" s="160" t="s">
        <v>81</v>
      </c>
      <c r="F189" s="160">
        <v>20.295000000000002</v>
      </c>
      <c r="G189" s="160">
        <v>20.295000000000002</v>
      </c>
      <c r="H189" s="160">
        <v>20.295000000000002</v>
      </c>
      <c r="I189" s="160">
        <v>20.295000000000002</v>
      </c>
      <c r="J189" s="160">
        <v>20.295000000000002</v>
      </c>
      <c r="K189" s="160">
        <v>20.295000000000002</v>
      </c>
      <c r="L189" s="160">
        <v>20.295000000000002</v>
      </c>
      <c r="M189" s="160">
        <v>20.295000000000002</v>
      </c>
      <c r="N189" s="160">
        <v>20.295000000000002</v>
      </c>
      <c r="O189" s="160">
        <v>20.295000000000002</v>
      </c>
      <c r="P189" s="160">
        <v>20.295000000000002</v>
      </c>
      <c r="Q189" s="160">
        <v>20.295000000000002</v>
      </c>
      <c r="R189" s="160">
        <v>20.295000000000002</v>
      </c>
      <c r="S189" s="160">
        <v>20.295000000000002</v>
      </c>
      <c r="T189" s="160">
        <v>30.25</v>
      </c>
    </row>
    <row r="190" spans="1:20" ht="33" customHeight="1" thickBot="1" x14ac:dyDescent="0.35">
      <c r="A190" s="555"/>
      <c r="B190" s="345"/>
      <c r="C190" s="345"/>
      <c r="D190" s="154">
        <v>30.25</v>
      </c>
      <c r="E190" s="160" t="s">
        <v>81</v>
      </c>
      <c r="F190" s="160">
        <v>20.295000000000002</v>
      </c>
      <c r="G190" s="160">
        <v>20.295000000000002</v>
      </c>
      <c r="H190" s="160">
        <v>20.295000000000002</v>
      </c>
      <c r="I190" s="160">
        <v>20.295000000000002</v>
      </c>
      <c r="J190" s="160">
        <v>20.295000000000002</v>
      </c>
      <c r="K190" s="160">
        <v>20.295000000000002</v>
      </c>
      <c r="L190" s="160">
        <v>20.295000000000002</v>
      </c>
      <c r="M190" s="160">
        <v>20.295000000000002</v>
      </c>
      <c r="N190" s="160">
        <v>20.295000000000002</v>
      </c>
      <c r="O190" s="160">
        <v>20.295000000000002</v>
      </c>
      <c r="P190" s="160">
        <v>20.295000000000002</v>
      </c>
      <c r="Q190" s="160">
        <v>20.295000000000002</v>
      </c>
      <c r="R190" s="160">
        <v>20.295000000000002</v>
      </c>
      <c r="S190" s="160">
        <v>30.25</v>
      </c>
      <c r="T190" s="160">
        <v>30.25</v>
      </c>
    </row>
    <row r="191" spans="1:20" ht="36" customHeight="1" thickBot="1" x14ac:dyDescent="0.35">
      <c r="A191" s="555"/>
      <c r="B191" s="345" t="s">
        <v>82</v>
      </c>
      <c r="C191" s="345"/>
      <c r="D191" s="354">
        <v>0.4</v>
      </c>
      <c r="E191" s="160" t="s">
        <v>83</v>
      </c>
      <c r="F191" s="354">
        <v>0.2</v>
      </c>
      <c r="G191" s="354">
        <v>0.2</v>
      </c>
      <c r="H191" s="354">
        <v>0.2</v>
      </c>
      <c r="I191" s="354">
        <v>0.2</v>
      </c>
      <c r="J191" s="354">
        <v>0.2</v>
      </c>
      <c r="K191" s="354">
        <v>0.2</v>
      </c>
      <c r="L191" s="354">
        <v>0.2</v>
      </c>
      <c r="M191" s="354">
        <v>0.2</v>
      </c>
      <c r="N191" s="354">
        <v>0.2</v>
      </c>
      <c r="O191" s="354">
        <v>0.2</v>
      </c>
      <c r="P191" s="354">
        <v>0.4</v>
      </c>
      <c r="Q191" s="354">
        <v>0.4</v>
      </c>
      <c r="R191" s="354">
        <v>0.4</v>
      </c>
      <c r="S191" s="354">
        <v>0.4</v>
      </c>
      <c r="T191" s="354">
        <v>0.4</v>
      </c>
    </row>
    <row r="192" spans="1:20" ht="22.5" customHeight="1" thickBot="1" x14ac:dyDescent="0.35">
      <c r="A192" s="555"/>
      <c r="B192" s="345"/>
      <c r="C192" s="345"/>
      <c r="D192" s="354"/>
      <c r="E192" s="160"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555"/>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555"/>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555"/>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555"/>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555"/>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555"/>
      <c r="B198" s="495"/>
      <c r="C198" s="504"/>
      <c r="D198" s="522"/>
      <c r="E198" s="523"/>
      <c r="F198" s="522"/>
      <c r="G198" s="522"/>
      <c r="H198" s="522"/>
      <c r="I198" s="522"/>
      <c r="J198" s="522"/>
      <c r="K198" s="522"/>
      <c r="L198" s="522"/>
      <c r="M198" s="522"/>
      <c r="N198" s="522"/>
      <c r="O198" s="522"/>
      <c r="P198" s="522"/>
      <c r="Q198" s="522"/>
      <c r="R198" s="522"/>
      <c r="S198" s="522"/>
      <c r="T198" s="522"/>
    </row>
    <row r="199" spans="1:20" ht="20.25" customHeight="1" thickBot="1" x14ac:dyDescent="0.35">
      <c r="A199" s="555"/>
      <c r="B199" s="358" t="s">
        <v>85</v>
      </c>
      <c r="C199" s="358"/>
      <c r="D199" s="301">
        <v>27.954999999999998</v>
      </c>
      <c r="E199" s="160" t="s">
        <v>81</v>
      </c>
      <c r="F199" s="302">
        <v>18</v>
      </c>
      <c r="G199" s="302">
        <v>18</v>
      </c>
      <c r="H199" s="302">
        <v>18</v>
      </c>
      <c r="I199" s="302">
        <v>18</v>
      </c>
      <c r="J199" s="302">
        <v>18</v>
      </c>
      <c r="K199" s="302">
        <v>18</v>
      </c>
      <c r="L199" s="302">
        <v>18</v>
      </c>
      <c r="M199" s="302">
        <v>18</v>
      </c>
      <c r="N199" s="302">
        <v>18</v>
      </c>
      <c r="O199" s="302">
        <v>18</v>
      </c>
      <c r="P199" s="302">
        <v>18</v>
      </c>
      <c r="Q199" s="302">
        <v>18</v>
      </c>
      <c r="R199" s="302">
        <v>18</v>
      </c>
      <c r="S199" s="238">
        <v>27.954999999999998</v>
      </c>
      <c r="T199" s="238">
        <v>27.954999999999998</v>
      </c>
    </row>
    <row r="200" spans="1:20" ht="29.25" customHeight="1" thickBot="1" x14ac:dyDescent="0.35">
      <c r="A200" s="555"/>
      <c r="B200" s="358"/>
      <c r="C200" s="358"/>
      <c r="D200" s="242">
        <v>81.69</v>
      </c>
      <c r="E200" s="160" t="s">
        <v>88</v>
      </c>
      <c r="F200" s="242">
        <v>81.69</v>
      </c>
      <c r="G200" s="242">
        <v>81.69</v>
      </c>
      <c r="H200" s="242">
        <v>81.69</v>
      </c>
      <c r="I200" s="242">
        <v>81.69</v>
      </c>
      <c r="J200" s="242">
        <v>81.69</v>
      </c>
      <c r="K200" s="242">
        <v>81.69</v>
      </c>
      <c r="L200" s="242">
        <v>81.69</v>
      </c>
      <c r="M200" s="242">
        <v>81.69</v>
      </c>
      <c r="N200" s="242">
        <v>81.69</v>
      </c>
      <c r="O200" s="242">
        <v>81.69</v>
      </c>
      <c r="P200" s="242">
        <v>81.69</v>
      </c>
      <c r="Q200" s="242">
        <v>81.69</v>
      </c>
      <c r="R200" s="242">
        <v>81.69</v>
      </c>
      <c r="S200" s="242">
        <v>81.69</v>
      </c>
      <c r="T200" s="242">
        <v>81.69</v>
      </c>
    </row>
    <row r="201" spans="1:20" ht="26.25" customHeight="1" thickBot="1" x14ac:dyDescent="0.35">
      <c r="A201" s="555"/>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3.25" customHeight="1" thickBot="1" x14ac:dyDescent="0.35">
      <c r="A202" s="555"/>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147">
        <v>2.2000000000000002</v>
      </c>
      <c r="B203" s="333" t="s">
        <v>86</v>
      </c>
      <c r="C203" s="333"/>
      <c r="D203" s="333"/>
      <c r="E203" s="333"/>
      <c r="F203" s="333"/>
      <c r="G203" s="333"/>
      <c r="H203" s="333"/>
      <c r="I203" s="333"/>
      <c r="J203" s="333"/>
      <c r="K203" s="333"/>
      <c r="L203" s="333"/>
      <c r="M203" s="333"/>
      <c r="N203" s="333"/>
      <c r="O203" s="333"/>
      <c r="P203" s="333"/>
      <c r="Q203" s="333"/>
      <c r="R203" s="333"/>
      <c r="S203" s="333"/>
      <c r="T203" s="333"/>
    </row>
    <row r="204" spans="1:20" ht="24" customHeight="1" thickBot="1" x14ac:dyDescent="0.35">
      <c r="A204" s="555"/>
      <c r="B204" s="333" t="s">
        <v>87</v>
      </c>
      <c r="C204" s="333"/>
      <c r="D204" s="161">
        <f>0+18.979</f>
        <v>18.978999999999999</v>
      </c>
      <c r="E204" s="160" t="s">
        <v>88</v>
      </c>
      <c r="F204" s="161">
        <v>0</v>
      </c>
      <c r="G204" s="161">
        <v>0</v>
      </c>
      <c r="H204" s="161">
        <v>0</v>
      </c>
      <c r="I204" s="161">
        <v>0</v>
      </c>
      <c r="J204" s="161">
        <v>0</v>
      </c>
      <c r="K204" s="161">
        <v>0</v>
      </c>
      <c r="L204" s="161">
        <v>0</v>
      </c>
      <c r="M204" s="161">
        <v>0</v>
      </c>
      <c r="N204" s="161">
        <v>0</v>
      </c>
      <c r="O204" s="161">
        <v>0</v>
      </c>
      <c r="P204" s="161">
        <v>0</v>
      </c>
      <c r="Q204" s="161">
        <v>0</v>
      </c>
      <c r="R204" s="161">
        <v>0</v>
      </c>
      <c r="S204" s="161">
        <v>18.978999999999999</v>
      </c>
      <c r="T204" s="161">
        <v>18.978999999999999</v>
      </c>
    </row>
    <row r="205" spans="1:20" ht="27.75" customHeight="1" thickBot="1" x14ac:dyDescent="0.35">
      <c r="A205" s="555"/>
      <c r="B205" s="333"/>
      <c r="C205" s="333"/>
      <c r="D205" s="242">
        <v>81.69</v>
      </c>
      <c r="E205" s="160" t="s">
        <v>88</v>
      </c>
      <c r="F205" s="242">
        <v>81.69</v>
      </c>
      <c r="G205" s="242">
        <v>81.69</v>
      </c>
      <c r="H205" s="242">
        <v>81.69</v>
      </c>
      <c r="I205" s="242">
        <v>81.69</v>
      </c>
      <c r="J205" s="242">
        <v>81.69</v>
      </c>
      <c r="K205" s="242">
        <v>81.69</v>
      </c>
      <c r="L205" s="242">
        <v>81.69</v>
      </c>
      <c r="M205" s="242">
        <v>81.69</v>
      </c>
      <c r="N205" s="242">
        <v>81.69</v>
      </c>
      <c r="O205" s="242">
        <v>81.69</v>
      </c>
      <c r="P205" s="242">
        <v>81.69</v>
      </c>
      <c r="Q205" s="242">
        <v>81.69</v>
      </c>
      <c r="R205" s="242">
        <v>81.69</v>
      </c>
      <c r="S205" s="242">
        <v>81.69</v>
      </c>
      <c r="T205" s="242">
        <v>81.69</v>
      </c>
    </row>
    <row r="206" spans="1:20" ht="33" customHeight="1" thickBot="1" x14ac:dyDescent="0.35">
      <c r="A206" s="555"/>
      <c r="B206" s="495" t="s">
        <v>158</v>
      </c>
      <c r="C206" s="495"/>
      <c r="D206" s="161">
        <v>0</v>
      </c>
      <c r="E206" s="160" t="s">
        <v>88</v>
      </c>
      <c r="F206" s="160">
        <v>0</v>
      </c>
      <c r="G206" s="160">
        <v>0</v>
      </c>
      <c r="H206" s="160">
        <v>0</v>
      </c>
      <c r="I206" s="160">
        <v>0</v>
      </c>
      <c r="J206" s="160">
        <v>0</v>
      </c>
      <c r="K206" s="160">
        <v>0</v>
      </c>
      <c r="L206" s="160">
        <v>0</v>
      </c>
      <c r="M206" s="160">
        <v>0</v>
      </c>
      <c r="N206" s="160">
        <v>0</v>
      </c>
      <c r="O206" s="160">
        <v>0</v>
      </c>
      <c r="P206" s="160">
        <v>0</v>
      </c>
      <c r="Q206" s="160">
        <v>0</v>
      </c>
      <c r="R206" s="160">
        <v>0</v>
      </c>
      <c r="S206" s="160">
        <v>0</v>
      </c>
      <c r="T206" s="160">
        <v>18.978999999999999</v>
      </c>
    </row>
    <row r="207" spans="1:20" ht="21.75" customHeight="1" thickBot="1" x14ac:dyDescent="0.35">
      <c r="A207" s="555"/>
      <c r="B207" s="495"/>
      <c r="C207" s="495"/>
      <c r="D207" s="161">
        <f>0+18.979</f>
        <v>18.978999999999999</v>
      </c>
      <c r="E207" s="160" t="s">
        <v>88</v>
      </c>
      <c r="F207" s="161">
        <v>0</v>
      </c>
      <c r="G207" s="161">
        <v>0</v>
      </c>
      <c r="H207" s="161">
        <v>0</v>
      </c>
      <c r="I207" s="161">
        <v>0</v>
      </c>
      <c r="J207" s="161">
        <v>0</v>
      </c>
      <c r="K207" s="161">
        <v>0</v>
      </c>
      <c r="L207" s="161">
        <v>0</v>
      </c>
      <c r="M207" s="161">
        <v>0</v>
      </c>
      <c r="N207" s="161">
        <v>0</v>
      </c>
      <c r="O207" s="161">
        <v>0</v>
      </c>
      <c r="P207" s="161">
        <v>0</v>
      </c>
      <c r="Q207" s="161">
        <v>0</v>
      </c>
      <c r="R207" s="161">
        <v>0</v>
      </c>
      <c r="S207" s="161">
        <v>18.978999999999999</v>
      </c>
      <c r="T207" s="161">
        <v>18.978999999999999</v>
      </c>
    </row>
    <row r="208" spans="1:20" ht="30.75" customHeight="1" thickBot="1" x14ac:dyDescent="0.35">
      <c r="A208" s="555"/>
      <c r="B208" s="333" t="s">
        <v>89</v>
      </c>
      <c r="C208" s="333"/>
      <c r="D208" s="558">
        <v>0.6</v>
      </c>
      <c r="E208" s="160" t="s">
        <v>83</v>
      </c>
      <c r="F208" s="371">
        <v>0</v>
      </c>
      <c r="G208" s="371">
        <v>0</v>
      </c>
      <c r="H208" s="371">
        <v>0</v>
      </c>
      <c r="I208" s="371">
        <v>0</v>
      </c>
      <c r="J208" s="371">
        <v>0</v>
      </c>
      <c r="K208" s="371">
        <v>0</v>
      </c>
      <c r="L208" s="371">
        <v>0</v>
      </c>
      <c r="M208" s="371">
        <v>0</v>
      </c>
      <c r="N208" s="371">
        <v>0</v>
      </c>
      <c r="O208" s="371">
        <v>0</v>
      </c>
      <c r="P208" s="371">
        <v>0.6</v>
      </c>
      <c r="Q208" s="371">
        <v>0.6</v>
      </c>
      <c r="R208" s="371">
        <v>0.6</v>
      </c>
      <c r="S208" s="371">
        <v>0.6</v>
      </c>
      <c r="T208" s="371">
        <v>0.6</v>
      </c>
    </row>
    <row r="209" spans="1:20" ht="36" customHeight="1" thickBot="1" x14ac:dyDescent="0.35">
      <c r="A209" s="555"/>
      <c r="B209" s="333"/>
      <c r="C209" s="333"/>
      <c r="D209" s="558"/>
      <c r="E209" s="160" t="s">
        <v>84</v>
      </c>
      <c r="F209" s="371"/>
      <c r="G209" s="371"/>
      <c r="H209" s="371"/>
      <c r="I209" s="371"/>
      <c r="J209" s="371"/>
      <c r="K209" s="371"/>
      <c r="L209" s="371"/>
      <c r="M209" s="371"/>
      <c r="N209" s="371"/>
      <c r="O209" s="371"/>
      <c r="P209" s="371"/>
      <c r="Q209" s="371"/>
      <c r="R209" s="371"/>
      <c r="S209" s="371"/>
      <c r="T209" s="371"/>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265">
        <v>2026</v>
      </c>
      <c r="E217" s="82" t="s">
        <v>95</v>
      </c>
      <c r="F217" s="160">
        <v>1700</v>
      </c>
      <c r="G217" s="160">
        <v>1700</v>
      </c>
      <c r="H217" s="160">
        <v>1700</v>
      </c>
      <c r="I217" s="160">
        <v>1700</v>
      </c>
      <c r="J217" s="160">
        <v>1700</v>
      </c>
      <c r="K217" s="160">
        <v>1850</v>
      </c>
      <c r="L217" s="160">
        <v>1850</v>
      </c>
      <c r="M217" s="160">
        <v>1850</v>
      </c>
      <c r="N217" s="160">
        <v>1850</v>
      </c>
      <c r="O217" s="160">
        <v>1850</v>
      </c>
      <c r="P217" s="160">
        <v>2026</v>
      </c>
      <c r="Q217" s="160">
        <v>2026</v>
      </c>
      <c r="R217" s="160">
        <v>2026</v>
      </c>
      <c r="S217" s="160">
        <v>2026</v>
      </c>
      <c r="T217" s="160">
        <v>2026</v>
      </c>
    </row>
    <row r="218" spans="1:20" ht="22.5" customHeight="1" thickBot="1" x14ac:dyDescent="0.35">
      <c r="A218" s="499"/>
      <c r="B218" s="495"/>
      <c r="C218" s="495"/>
      <c r="D218" s="301">
        <v>27.954999999999998</v>
      </c>
      <c r="E218" s="82" t="s">
        <v>81</v>
      </c>
      <c r="F218" s="325">
        <v>18</v>
      </c>
      <c r="G218" s="325">
        <v>18</v>
      </c>
      <c r="H218" s="325">
        <v>18</v>
      </c>
      <c r="I218" s="325">
        <v>18</v>
      </c>
      <c r="J218" s="325">
        <v>18</v>
      </c>
      <c r="K218" s="325">
        <v>18</v>
      </c>
      <c r="L218" s="325">
        <v>18</v>
      </c>
      <c r="M218" s="325">
        <v>18</v>
      </c>
      <c r="N218" s="325">
        <v>18</v>
      </c>
      <c r="O218" s="325">
        <v>18</v>
      </c>
      <c r="P218" s="325">
        <v>18</v>
      </c>
      <c r="Q218" s="325">
        <v>18</v>
      </c>
      <c r="R218" s="325">
        <v>18</v>
      </c>
      <c r="S218" s="172">
        <v>27.954999999999998</v>
      </c>
      <c r="T218" s="238">
        <v>27.954999999999998</v>
      </c>
    </row>
    <row r="219" spans="1:20" ht="15" thickBot="1" x14ac:dyDescent="0.35">
      <c r="A219" s="499"/>
      <c r="B219" s="495" t="s">
        <v>96</v>
      </c>
      <c r="C219" s="495"/>
      <c r="D219" s="301">
        <v>27.954999999999998</v>
      </c>
      <c r="E219" s="82" t="s">
        <v>81</v>
      </c>
      <c r="F219" s="325">
        <v>18</v>
      </c>
      <c r="G219" s="325">
        <v>18</v>
      </c>
      <c r="H219" s="325">
        <v>18</v>
      </c>
      <c r="I219" s="325">
        <v>18</v>
      </c>
      <c r="J219" s="325">
        <v>18</v>
      </c>
      <c r="K219" s="325">
        <v>18</v>
      </c>
      <c r="L219" s="325">
        <v>18</v>
      </c>
      <c r="M219" s="325">
        <v>18</v>
      </c>
      <c r="N219" s="325">
        <v>18</v>
      </c>
      <c r="O219" s="325">
        <v>18</v>
      </c>
      <c r="P219" s="325">
        <v>18</v>
      </c>
      <c r="Q219" s="325">
        <v>18</v>
      </c>
      <c r="R219" s="325">
        <v>18</v>
      </c>
      <c r="S219" s="172">
        <v>27.954999999999998</v>
      </c>
      <c r="T219" s="238">
        <v>27.954999999999998</v>
      </c>
    </row>
    <row r="220" spans="1:20" ht="24" customHeight="1" thickBot="1" x14ac:dyDescent="0.35">
      <c r="A220" s="499"/>
      <c r="B220" s="495"/>
      <c r="C220" s="495"/>
      <c r="D220" s="266">
        <v>5755</v>
      </c>
      <c r="E220" s="82" t="s">
        <v>97</v>
      </c>
      <c r="F220" s="326">
        <v>5088</v>
      </c>
      <c r="G220" s="326">
        <v>5088</v>
      </c>
      <c r="H220" s="326">
        <v>5088</v>
      </c>
      <c r="I220" s="326">
        <v>5088</v>
      </c>
      <c r="J220" s="326">
        <v>5088</v>
      </c>
      <c r="K220" s="82">
        <v>5427</v>
      </c>
      <c r="L220" s="82">
        <v>5427</v>
      </c>
      <c r="M220" s="82">
        <v>5427</v>
      </c>
      <c r="N220" s="82">
        <v>5427</v>
      </c>
      <c r="O220" s="82">
        <v>5427</v>
      </c>
      <c r="P220" s="327">
        <v>5755</v>
      </c>
      <c r="Q220" s="327">
        <v>5755</v>
      </c>
      <c r="R220" s="327">
        <v>5755</v>
      </c>
      <c r="S220" s="327">
        <v>5755</v>
      </c>
      <c r="T220" s="161">
        <v>5755</v>
      </c>
    </row>
    <row r="221" spans="1:20" ht="15" thickBot="1" x14ac:dyDescent="0.35">
      <c r="A221" s="499"/>
      <c r="B221" s="495" t="s">
        <v>98</v>
      </c>
      <c r="C221" s="495"/>
      <c r="D221" s="154">
        <v>30.25</v>
      </c>
      <c r="E221" s="82" t="s">
        <v>81</v>
      </c>
      <c r="F221" s="82">
        <v>20.295000000000002</v>
      </c>
      <c r="G221" s="82">
        <v>20.295000000000002</v>
      </c>
      <c r="H221" s="82">
        <v>20.295000000000002</v>
      </c>
      <c r="I221" s="82">
        <v>20.295000000000002</v>
      </c>
      <c r="J221" s="82">
        <v>20.295000000000002</v>
      </c>
      <c r="K221" s="82">
        <v>20.295000000000002</v>
      </c>
      <c r="L221" s="82">
        <v>20.295000000000002</v>
      </c>
      <c r="M221" s="82">
        <v>20.295000000000002</v>
      </c>
      <c r="N221" s="82">
        <v>20.295000000000002</v>
      </c>
      <c r="O221" s="82">
        <v>20.295000000000002</v>
      </c>
      <c r="P221" s="82">
        <v>20.295000000000002</v>
      </c>
      <c r="Q221" s="82">
        <v>20.295000000000002</v>
      </c>
      <c r="R221" s="82">
        <v>20.295000000000002</v>
      </c>
      <c r="S221" s="82">
        <v>30.25</v>
      </c>
      <c r="T221" s="160">
        <v>30.25</v>
      </c>
    </row>
    <row r="222" spans="1:20" ht="26.25" customHeight="1" thickBot="1" x14ac:dyDescent="0.35">
      <c r="A222" s="499"/>
      <c r="B222" s="495"/>
      <c r="C222" s="495"/>
      <c r="D222" s="266">
        <v>5755</v>
      </c>
      <c r="E222" s="82" t="s">
        <v>97</v>
      </c>
      <c r="F222" s="326">
        <v>5088</v>
      </c>
      <c r="G222" s="326">
        <v>5088</v>
      </c>
      <c r="H222" s="326">
        <v>5088</v>
      </c>
      <c r="I222" s="326">
        <v>5088</v>
      </c>
      <c r="J222" s="326">
        <v>5088</v>
      </c>
      <c r="K222" s="82">
        <v>5427</v>
      </c>
      <c r="L222" s="82">
        <v>5427</v>
      </c>
      <c r="M222" s="82">
        <v>5427</v>
      </c>
      <c r="N222" s="82">
        <v>5427</v>
      </c>
      <c r="O222" s="82">
        <v>5427</v>
      </c>
      <c r="P222" s="327">
        <v>5755</v>
      </c>
      <c r="Q222" s="327">
        <v>5755</v>
      </c>
      <c r="R222" s="327">
        <v>5755</v>
      </c>
      <c r="S222" s="327">
        <v>5755</v>
      </c>
      <c r="T222" s="161">
        <v>5755</v>
      </c>
    </row>
    <row r="223" spans="1:20" ht="15" thickBot="1" x14ac:dyDescent="0.35">
      <c r="A223" s="499"/>
      <c r="B223" s="495" t="s">
        <v>99</v>
      </c>
      <c r="C223" s="495"/>
      <c r="D223" s="265">
        <v>894</v>
      </c>
      <c r="E223" s="82" t="s">
        <v>95</v>
      </c>
      <c r="F223" s="82">
        <v>0</v>
      </c>
      <c r="G223" s="82">
        <v>0</v>
      </c>
      <c r="H223" s="82">
        <v>0</v>
      </c>
      <c r="I223" s="82">
        <v>0</v>
      </c>
      <c r="J223" s="82">
        <v>0</v>
      </c>
      <c r="K223" s="82">
        <v>250</v>
      </c>
      <c r="L223" s="82">
        <v>250</v>
      </c>
      <c r="M223" s="82">
        <v>250</v>
      </c>
      <c r="N223" s="82">
        <v>250</v>
      </c>
      <c r="O223" s="82">
        <v>250</v>
      </c>
      <c r="P223" s="82">
        <v>894</v>
      </c>
      <c r="Q223" s="82">
        <v>894</v>
      </c>
      <c r="R223" s="82">
        <v>894</v>
      </c>
      <c r="S223" s="82">
        <v>894</v>
      </c>
      <c r="T223" s="160">
        <v>894</v>
      </c>
    </row>
    <row r="224" spans="1:20" ht="15" thickBot="1" x14ac:dyDescent="0.35">
      <c r="A224" s="499"/>
      <c r="B224" s="495"/>
      <c r="C224" s="495"/>
      <c r="D224" s="161">
        <f>0+18.979</f>
        <v>18.978999999999999</v>
      </c>
      <c r="E224" s="160" t="s">
        <v>88</v>
      </c>
      <c r="F224" s="327">
        <v>0</v>
      </c>
      <c r="G224" s="327">
        <v>0</v>
      </c>
      <c r="H224" s="327">
        <v>0</v>
      </c>
      <c r="I224" s="327">
        <v>0</v>
      </c>
      <c r="J224" s="327">
        <v>0</v>
      </c>
      <c r="K224" s="327">
        <v>0</v>
      </c>
      <c r="L224" s="327">
        <v>0</v>
      </c>
      <c r="M224" s="327">
        <v>0</v>
      </c>
      <c r="N224" s="327">
        <v>0</v>
      </c>
      <c r="O224" s="327">
        <v>0</v>
      </c>
      <c r="P224" s="327">
        <v>0</v>
      </c>
      <c r="Q224" s="327">
        <v>0</v>
      </c>
      <c r="R224" s="327">
        <v>0</v>
      </c>
      <c r="S224" s="327">
        <v>18.978999999999999</v>
      </c>
      <c r="T224" s="161">
        <v>18.978999999999999</v>
      </c>
    </row>
    <row r="225" spans="1:22" ht="15" thickBot="1" x14ac:dyDescent="0.35">
      <c r="A225" s="499"/>
      <c r="B225" s="534" t="s">
        <v>100</v>
      </c>
      <c r="C225" s="411"/>
      <c r="D225" s="327">
        <v>2235</v>
      </c>
      <c r="E225" s="82" t="s">
        <v>38</v>
      </c>
      <c r="F225" s="327">
        <v>0</v>
      </c>
      <c r="G225" s="327">
        <v>0</v>
      </c>
      <c r="H225" s="327">
        <v>0</v>
      </c>
      <c r="I225" s="327">
        <v>0</v>
      </c>
      <c r="J225" s="327">
        <v>0</v>
      </c>
      <c r="K225" s="327">
        <v>1000</v>
      </c>
      <c r="L225" s="327">
        <v>1000</v>
      </c>
      <c r="M225" s="327">
        <v>1000</v>
      </c>
      <c r="N225" s="327">
        <v>1000</v>
      </c>
      <c r="O225" s="327">
        <v>1000</v>
      </c>
      <c r="P225" s="327">
        <v>2235</v>
      </c>
      <c r="Q225" s="327">
        <v>2235</v>
      </c>
      <c r="R225" s="327">
        <v>2235</v>
      </c>
      <c r="S225" s="327">
        <v>2235</v>
      </c>
      <c r="T225" s="161">
        <v>2235</v>
      </c>
    </row>
    <row r="226" spans="1:22" ht="24" customHeight="1" thickBot="1" x14ac:dyDescent="0.35">
      <c r="A226" s="499"/>
      <c r="B226" s="535"/>
      <c r="C226" s="536"/>
      <c r="D226" s="326">
        <v>7194</v>
      </c>
      <c r="E226" s="82" t="s">
        <v>38</v>
      </c>
      <c r="F226" s="326">
        <v>7280</v>
      </c>
      <c r="G226" s="326">
        <v>7280</v>
      </c>
      <c r="H226" s="326">
        <v>7280</v>
      </c>
      <c r="I226" s="326">
        <v>7280</v>
      </c>
      <c r="J226" s="326">
        <v>7280</v>
      </c>
      <c r="K226" s="82">
        <v>7237</v>
      </c>
      <c r="L226" s="82">
        <v>7237</v>
      </c>
      <c r="M226" s="82">
        <v>7237</v>
      </c>
      <c r="N226" s="82">
        <v>7237</v>
      </c>
      <c r="O226" s="82">
        <v>7237</v>
      </c>
      <c r="P226" s="327">
        <v>7194</v>
      </c>
      <c r="Q226" s="327">
        <v>7194</v>
      </c>
      <c r="R226" s="327">
        <v>7194</v>
      </c>
      <c r="S226" s="327">
        <v>7194</v>
      </c>
      <c r="T226" s="161">
        <v>7194</v>
      </c>
    </row>
    <row r="227" spans="1:22" ht="28.5" customHeight="1" thickBot="1" x14ac:dyDescent="0.35">
      <c r="A227" s="80">
        <v>3.2</v>
      </c>
      <c r="B227" s="553" t="s">
        <v>101</v>
      </c>
      <c r="C227" s="561"/>
      <c r="D227" s="561"/>
      <c r="E227" s="561"/>
      <c r="F227" s="561"/>
      <c r="G227" s="561"/>
      <c r="H227" s="561"/>
      <c r="I227" s="561"/>
      <c r="J227" s="561"/>
      <c r="K227" s="561"/>
      <c r="L227" s="561"/>
      <c r="M227" s="561"/>
      <c r="N227" s="561"/>
      <c r="O227" s="561"/>
      <c r="P227" s="561"/>
      <c r="Q227" s="561"/>
      <c r="R227" s="561"/>
      <c r="S227" s="561"/>
      <c r="T227" s="562"/>
    </row>
    <row r="228" spans="1:22" ht="32.25"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30.7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36"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6.25" customHeight="1"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39" customHeight="1"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3.75"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28.5" customHeight="1" thickBot="1" x14ac:dyDescent="0.35">
      <c r="A234" s="499"/>
      <c r="B234" s="495" t="s">
        <v>102</v>
      </c>
      <c r="C234" s="504"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23.25" customHeight="1" thickBot="1" x14ac:dyDescent="0.35">
      <c r="A235" s="499"/>
      <c r="B235" s="495"/>
      <c r="C235" s="504"/>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504"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504"/>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504"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504"/>
      <c r="D239" s="341"/>
      <c r="E239" s="342"/>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10:A11"/>
    <mergeCell ref="B80:C80"/>
    <mergeCell ref="B90:C90"/>
    <mergeCell ref="D213:D214"/>
    <mergeCell ref="A3:J3"/>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O208:O209"/>
    <mergeCell ref="P208:P209"/>
    <mergeCell ref="D208:D209"/>
    <mergeCell ref="F208:F209"/>
    <mergeCell ref="G208:G209"/>
    <mergeCell ref="H208:H209"/>
    <mergeCell ref="I208:I209"/>
    <mergeCell ref="J208:J209"/>
    <mergeCell ref="M208:M209"/>
    <mergeCell ref="N208:N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2:M2"/>
    <mergeCell ref="A8:P8"/>
    <mergeCell ref="A4:E4"/>
    <mergeCell ref="B70:C7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M16:M17"/>
  </mergeCells>
  <phoneticPr fontId="17" type="noConversion"/>
  <pageMargins left="0.39370078740157483" right="3.937007874015748E-2" top="0.15748031496062992" bottom="0.15748031496062992"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42"/>
  <sheetViews>
    <sheetView zoomScale="110" zoomScaleNormal="110" workbookViewId="0"/>
  </sheetViews>
  <sheetFormatPr defaultRowHeight="14.4" x14ac:dyDescent="0.3"/>
  <cols>
    <col min="1" max="1" width="3.6640625" customWidth="1"/>
    <col min="2" max="2" width="18.33203125" customWidth="1"/>
    <col min="3" max="3" width="6.33203125" customWidth="1"/>
    <col min="4" max="4" width="6.5546875" customWidth="1"/>
    <col min="5" max="5" width="6.44140625" customWidth="1"/>
    <col min="6" max="6" width="7.109375" customWidth="1"/>
    <col min="7" max="7" width="7.33203125" customWidth="1"/>
    <col min="8" max="8" width="5.6640625" customWidth="1"/>
    <col min="9" max="9" width="6" customWidth="1"/>
    <col min="10" max="10" width="5.88671875" customWidth="1"/>
    <col min="11" max="11" width="6.33203125" customWidth="1"/>
    <col min="12" max="12" width="5.6640625" customWidth="1"/>
    <col min="13" max="13" width="7.5546875" customWidth="1"/>
    <col min="14" max="14" width="6.33203125" customWidth="1"/>
    <col min="15" max="15" width="6.88671875" customWidth="1"/>
    <col min="16" max="16" width="6.33203125" customWidth="1"/>
    <col min="17" max="17" width="7.109375" customWidth="1"/>
    <col min="18" max="18" width="5.5546875" customWidth="1"/>
    <col min="19" max="19" width="6.5546875" customWidth="1"/>
    <col min="20" max="20" width="7.55468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K3" s="366"/>
      <c r="L3" s="366"/>
      <c r="M3" s="366"/>
      <c r="T3" s="5"/>
    </row>
    <row r="4" spans="1:20" ht="15.6" x14ac:dyDescent="0.3">
      <c r="A4" s="453" t="s">
        <v>134</v>
      </c>
      <c r="B4" s="453"/>
      <c r="C4" s="453"/>
      <c r="D4" s="366"/>
      <c r="E4" s="366"/>
      <c r="F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563" t="s">
        <v>171</v>
      </c>
      <c r="B8" s="563"/>
      <c r="C8" s="563"/>
      <c r="D8" s="563"/>
      <c r="E8" s="563"/>
      <c r="F8" s="563"/>
      <c r="G8" s="563"/>
      <c r="H8" s="563"/>
      <c r="I8" s="563"/>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51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510"/>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51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510"/>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51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5" thickBot="1" x14ac:dyDescent="0.35">
      <c r="A19" s="499"/>
      <c r="B19" s="495"/>
      <c r="C19" s="510"/>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510" t="s">
        <v>19</v>
      </c>
      <c r="D20" s="500">
        <v>100</v>
      </c>
      <c r="E20" s="501" t="s">
        <v>20</v>
      </c>
      <c r="F20" s="500">
        <v>100</v>
      </c>
      <c r="G20" s="500">
        <v>100</v>
      </c>
      <c r="H20" s="500">
        <v>100</v>
      </c>
      <c r="I20" s="500">
        <v>100</v>
      </c>
      <c r="J20" s="500">
        <v>100</v>
      </c>
      <c r="K20" s="500">
        <v>100</v>
      </c>
      <c r="L20" s="500">
        <v>100</v>
      </c>
      <c r="M20" s="500">
        <v>100</v>
      </c>
      <c r="N20" s="500">
        <v>100</v>
      </c>
      <c r="O20" s="500">
        <v>100</v>
      </c>
      <c r="P20" s="500" t="s">
        <v>176</v>
      </c>
      <c r="Q20" s="500">
        <v>100</v>
      </c>
      <c r="R20" s="500">
        <v>100</v>
      </c>
      <c r="S20" s="500">
        <v>100</v>
      </c>
      <c r="T20" s="500">
        <v>100</v>
      </c>
    </row>
    <row r="21" spans="1:20" ht="15" thickBot="1" x14ac:dyDescent="0.35">
      <c r="A21" s="499"/>
      <c r="B21" s="495"/>
      <c r="C21" s="510"/>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51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510"/>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51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5" thickBot="1" x14ac:dyDescent="0.35">
      <c r="A25" s="499"/>
      <c r="B25" s="495"/>
      <c r="C25" s="510"/>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51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510"/>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51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510"/>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51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510"/>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51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510"/>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51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510"/>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51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15" thickBot="1" x14ac:dyDescent="0.35">
      <c r="A37" s="499"/>
      <c r="B37" s="344"/>
      <c r="C37" s="510"/>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15" thickBot="1" x14ac:dyDescent="0.35">
      <c r="A63" s="499"/>
      <c r="B63" s="509"/>
      <c r="C63" s="509"/>
      <c r="D63" s="156">
        <f>D217</f>
        <v>625</v>
      </c>
      <c r="E63" s="510"/>
      <c r="F63" s="156">
        <f>F217</f>
        <v>615</v>
      </c>
      <c r="G63" s="156">
        <f t="shared" ref="G63:T63" si="0">G217</f>
        <v>615</v>
      </c>
      <c r="H63" s="156">
        <f t="shared" si="0"/>
        <v>615</v>
      </c>
      <c r="I63" s="156">
        <f t="shared" si="0"/>
        <v>615</v>
      </c>
      <c r="J63" s="156">
        <f t="shared" si="0"/>
        <v>615</v>
      </c>
      <c r="K63" s="156">
        <f t="shared" si="0"/>
        <v>620</v>
      </c>
      <c r="L63" s="156">
        <f t="shared" si="0"/>
        <v>620</v>
      </c>
      <c r="M63" s="156">
        <f t="shared" si="0"/>
        <v>620</v>
      </c>
      <c r="N63" s="156">
        <f t="shared" si="0"/>
        <v>620</v>
      </c>
      <c r="O63" s="156">
        <f t="shared" si="0"/>
        <v>620</v>
      </c>
      <c r="P63" s="156">
        <f t="shared" si="0"/>
        <v>625</v>
      </c>
      <c r="Q63" s="156">
        <f t="shared" si="0"/>
        <v>625</v>
      </c>
      <c r="R63" s="156">
        <f t="shared" si="0"/>
        <v>625</v>
      </c>
      <c r="S63" s="156">
        <f t="shared" si="0"/>
        <v>625</v>
      </c>
      <c r="T63" s="156">
        <f t="shared" si="0"/>
        <v>625</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2.2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8.5" customHeight="1" thickBot="1" x14ac:dyDescent="0.35">
      <c r="A74" s="499"/>
      <c r="B74" s="508" t="s">
        <v>43</v>
      </c>
      <c r="C74" s="508"/>
      <c r="D74" s="283">
        <v>100</v>
      </c>
      <c r="E74" s="82" t="s">
        <v>38</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30" customHeight="1"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23.25" customHeight="1" thickBot="1" x14ac:dyDescent="0.35">
      <c r="A80" s="499"/>
      <c r="B80" s="528" t="s">
        <v>183</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510"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510"/>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510"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510"/>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510"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510"/>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72"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5" thickBot="1" x14ac:dyDescent="0.35">
      <c r="A88" s="499"/>
      <c r="B88" s="495"/>
      <c r="C88" s="172"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5" thickBot="1" x14ac:dyDescent="0.35">
      <c r="A89" s="499"/>
      <c r="B89" s="495"/>
      <c r="C89" s="172"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1.75" customHeight="1" thickBot="1" x14ac:dyDescent="0.35">
      <c r="A90" s="499"/>
      <c r="B90" s="528" t="s">
        <v>185</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510"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510"/>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510"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510"/>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510"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customHeight="1" thickBot="1" x14ac:dyDescent="0.35">
      <c r="A96" s="499"/>
      <c r="B96" s="495"/>
      <c r="C96" s="510"/>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72"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5" thickBot="1" x14ac:dyDescent="0.35">
      <c r="A98" s="499"/>
      <c r="B98" s="495"/>
      <c r="C98" s="172"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5" thickBot="1" x14ac:dyDescent="0.35">
      <c r="A99" s="499"/>
      <c r="B99" s="495"/>
      <c r="C99" s="172"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4.7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7.5" customHeight="1" thickBot="1" x14ac:dyDescent="0.35">
      <c r="A104" s="514"/>
      <c r="B104" s="333"/>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customHeight="1" thickBot="1" x14ac:dyDescent="0.35">
      <c r="A106" s="514"/>
      <c r="B106" s="333"/>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510"/>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6" customHeight="1"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6.75" customHeight="1"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7.5" customHeight="1"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383"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7.5" customHeight="1" thickBot="1" x14ac:dyDescent="0.35">
      <c r="A117" s="499"/>
      <c r="B117" s="495"/>
      <c r="C117" s="383"/>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383"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1.25" customHeight="1" thickBot="1" x14ac:dyDescent="0.35">
      <c r="A119" s="499"/>
      <c r="B119" s="495"/>
      <c r="C119" s="383"/>
      <c r="D119" s="346"/>
      <c r="E119" s="342"/>
      <c r="F119" s="346"/>
      <c r="G119" s="346"/>
      <c r="H119" s="346"/>
      <c r="I119" s="346"/>
      <c r="J119" s="346"/>
      <c r="K119" s="346"/>
      <c r="L119" s="346"/>
      <c r="M119" s="346"/>
      <c r="N119" s="346"/>
      <c r="O119" s="346"/>
      <c r="P119" s="346"/>
      <c r="Q119" s="346"/>
      <c r="R119" s="346"/>
      <c r="S119" s="346"/>
      <c r="T119" s="346"/>
    </row>
    <row r="120" spans="1:20" ht="22.5" customHeight="1" thickBot="1" x14ac:dyDescent="0.35">
      <c r="A120" s="499"/>
      <c r="B120" s="495"/>
      <c r="C120" s="383"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hidden="1" thickBot="1" x14ac:dyDescent="0.35">
      <c r="A121" s="499"/>
      <c r="B121" s="495"/>
      <c r="C121" s="383"/>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510"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510"/>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510"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2" customHeight="1" thickBot="1" x14ac:dyDescent="0.35">
      <c r="A125" s="499"/>
      <c r="B125" s="495"/>
      <c r="C125" s="510"/>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510"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3" customHeight="1" thickBot="1" x14ac:dyDescent="0.35">
      <c r="A127" s="499"/>
      <c r="B127" s="495"/>
      <c r="C127" s="510"/>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3.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6.5" customHeight="1" thickBot="1" x14ac:dyDescent="0.35">
      <c r="A134" s="499"/>
      <c r="B134" s="333" t="s">
        <v>65</v>
      </c>
      <c r="C134" s="240"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7" customHeight="1" thickBot="1" x14ac:dyDescent="0.35">
      <c r="A135" s="499"/>
      <c r="B135" s="333"/>
      <c r="C135" s="240"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22.5" customHeight="1" thickBot="1" x14ac:dyDescent="0.35">
      <c r="A136" s="499"/>
      <c r="B136" s="333"/>
      <c r="C136" s="240"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510"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8.25" customHeight="1" thickBot="1" x14ac:dyDescent="0.35">
      <c r="A138" s="499"/>
      <c r="B138" s="333"/>
      <c r="C138" s="510"/>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2.75" customHeight="1"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510"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1.25" customHeight="1" thickBot="1" x14ac:dyDescent="0.35">
      <c r="A142" s="499"/>
      <c r="B142" s="333"/>
      <c r="C142" s="510"/>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28.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30.7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5.5" customHeight="1" thickBot="1" x14ac:dyDescent="0.35">
      <c r="A187" s="499"/>
      <c r="B187" s="521" t="s">
        <v>79</v>
      </c>
      <c r="C187" s="521"/>
      <c r="D187" s="346">
        <v>22.84</v>
      </c>
      <c r="E187" s="501" t="s">
        <v>20</v>
      </c>
      <c r="F187" s="346">
        <v>23.8</v>
      </c>
      <c r="G187" s="346">
        <v>23.8</v>
      </c>
      <c r="H187" s="346">
        <v>23.8</v>
      </c>
      <c r="I187" s="346">
        <v>23.8</v>
      </c>
      <c r="J187" s="346">
        <v>23.8</v>
      </c>
      <c r="K187" s="346">
        <v>22.5</v>
      </c>
      <c r="L187" s="346">
        <v>22.5</v>
      </c>
      <c r="M187" s="346">
        <v>22.5</v>
      </c>
      <c r="N187" s="346">
        <v>22.5</v>
      </c>
      <c r="O187" s="346">
        <v>22.5</v>
      </c>
      <c r="P187" s="346">
        <v>22.84</v>
      </c>
      <c r="Q187" s="346">
        <v>22.84</v>
      </c>
      <c r="R187" s="346">
        <v>22.84</v>
      </c>
      <c r="S187" s="346">
        <v>22.84</v>
      </c>
      <c r="T187" s="346">
        <v>22.84</v>
      </c>
    </row>
    <row r="188" spans="1:20" ht="24.75" customHeight="1" thickBot="1" x14ac:dyDescent="0.35">
      <c r="A188" s="499"/>
      <c r="B188" s="521"/>
      <c r="C188" s="521"/>
      <c r="D188" s="346"/>
      <c r="E188" s="501"/>
      <c r="F188" s="346"/>
      <c r="G188" s="346"/>
      <c r="H188" s="346"/>
      <c r="I188" s="346"/>
      <c r="J188" s="346"/>
      <c r="K188" s="346"/>
      <c r="L188" s="346"/>
      <c r="M188" s="346"/>
      <c r="N188" s="346"/>
      <c r="O188" s="346"/>
      <c r="P188" s="346"/>
      <c r="Q188" s="346"/>
      <c r="R188" s="346"/>
      <c r="S188" s="346"/>
      <c r="T188" s="346"/>
    </row>
    <row r="189" spans="1:20" ht="21" customHeight="1" thickBot="1" x14ac:dyDescent="0.35">
      <c r="A189" s="499"/>
      <c r="B189" s="508" t="s">
        <v>80</v>
      </c>
      <c r="C189" s="508"/>
      <c r="D189" s="82">
        <v>11.048999999999999</v>
      </c>
      <c r="E189" s="82" t="s">
        <v>81</v>
      </c>
      <c r="F189" s="82">
        <v>11.048999999999999</v>
      </c>
      <c r="G189" s="82">
        <v>11.048999999999999</v>
      </c>
      <c r="H189" s="82">
        <v>11.048999999999999</v>
      </c>
      <c r="I189" s="82">
        <v>11.048999999999999</v>
      </c>
      <c r="J189" s="82">
        <v>11.048999999999999</v>
      </c>
      <c r="K189" s="82">
        <v>11.048999999999999</v>
      </c>
      <c r="L189" s="82">
        <v>11.048999999999999</v>
      </c>
      <c r="M189" s="82">
        <v>11.048999999999999</v>
      </c>
      <c r="N189" s="82">
        <v>11.048999999999999</v>
      </c>
      <c r="O189" s="82">
        <v>11.048999999999999</v>
      </c>
      <c r="P189" s="82">
        <v>11.048999999999999</v>
      </c>
      <c r="Q189" s="82">
        <v>11.048999999999999</v>
      </c>
      <c r="R189" s="82">
        <v>11.048999999999999</v>
      </c>
      <c r="S189" s="82">
        <v>11.048999999999999</v>
      </c>
      <c r="T189" s="82">
        <v>11.048999999999999</v>
      </c>
    </row>
    <row r="190" spans="1:20" ht="27.75" customHeight="1" thickBot="1" x14ac:dyDescent="0.35">
      <c r="A190" s="499"/>
      <c r="B190" s="508"/>
      <c r="C190" s="508"/>
      <c r="D190" s="82">
        <v>11.048999999999999</v>
      </c>
      <c r="E190" s="82" t="s">
        <v>81</v>
      </c>
      <c r="F190" s="82">
        <v>11.048999999999999</v>
      </c>
      <c r="G190" s="82">
        <v>11.048999999999999</v>
      </c>
      <c r="H190" s="82">
        <v>11.048999999999999</v>
      </c>
      <c r="I190" s="82">
        <v>11.048999999999999</v>
      </c>
      <c r="J190" s="82">
        <v>11.048999999999999</v>
      </c>
      <c r="K190" s="82">
        <v>11.048999999999999</v>
      </c>
      <c r="L190" s="82">
        <v>11.048999999999999</v>
      </c>
      <c r="M190" s="82">
        <v>11.048999999999999</v>
      </c>
      <c r="N190" s="82">
        <v>11.048999999999999</v>
      </c>
      <c r="O190" s="82">
        <v>11.048999999999999</v>
      </c>
      <c r="P190" s="82">
        <v>11.048999999999999</v>
      </c>
      <c r="Q190" s="82">
        <v>11.048999999999999</v>
      </c>
      <c r="R190" s="82">
        <v>11.048999999999999</v>
      </c>
      <c r="S190" s="82">
        <v>11.048999999999999</v>
      </c>
      <c r="T190" s="82">
        <v>11.048999999999999</v>
      </c>
    </row>
    <row r="191" spans="1:20" ht="27.75" customHeight="1" thickBot="1" x14ac:dyDescent="0.35">
      <c r="A191" s="499"/>
      <c r="B191" s="508" t="s">
        <v>82</v>
      </c>
      <c r="C191" s="508"/>
      <c r="D191" s="354">
        <v>1.6</v>
      </c>
      <c r="E191" s="82" t="s">
        <v>83</v>
      </c>
      <c r="F191" s="354">
        <v>1.6</v>
      </c>
      <c r="G191" s="354">
        <v>1.6</v>
      </c>
      <c r="H191" s="354">
        <v>1.6</v>
      </c>
      <c r="I191" s="354">
        <v>1.6</v>
      </c>
      <c r="J191" s="354">
        <v>1.6</v>
      </c>
      <c r="K191" s="354">
        <v>1.6</v>
      </c>
      <c r="L191" s="354">
        <v>1.6</v>
      </c>
      <c r="M191" s="354">
        <v>1.6</v>
      </c>
      <c r="N191" s="354">
        <v>1.6</v>
      </c>
      <c r="O191" s="354">
        <v>1.6</v>
      </c>
      <c r="P191" s="354">
        <v>1.6</v>
      </c>
      <c r="Q191" s="354">
        <v>1.6</v>
      </c>
      <c r="R191" s="354">
        <v>1.6</v>
      </c>
      <c r="S191" s="354">
        <v>1.6</v>
      </c>
      <c r="T191" s="354">
        <v>1.6</v>
      </c>
    </row>
    <row r="192" spans="1:20" ht="20.2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82">
        <v>9.641</v>
      </c>
      <c r="E199" s="82" t="s">
        <v>81</v>
      </c>
      <c r="F199" s="82">
        <v>9.641</v>
      </c>
      <c r="G199" s="82">
        <v>9.641</v>
      </c>
      <c r="H199" s="82">
        <v>9.641</v>
      </c>
      <c r="I199" s="82">
        <v>9.641</v>
      </c>
      <c r="J199" s="82">
        <v>9.641</v>
      </c>
      <c r="K199" s="82">
        <v>9.641</v>
      </c>
      <c r="L199" s="82">
        <v>9.641</v>
      </c>
      <c r="M199" s="82">
        <v>9.641</v>
      </c>
      <c r="N199" s="82">
        <v>9.641</v>
      </c>
      <c r="O199" s="82">
        <v>9.641</v>
      </c>
      <c r="P199" s="82">
        <v>9.641</v>
      </c>
      <c r="Q199" s="82">
        <v>9.641</v>
      </c>
      <c r="R199" s="82">
        <v>9.641</v>
      </c>
      <c r="S199" s="82">
        <v>9.641</v>
      </c>
      <c r="T199" s="82">
        <v>9.641</v>
      </c>
    </row>
    <row r="200" spans="1:20" ht="15" thickBot="1" x14ac:dyDescent="0.35">
      <c r="A200" s="499"/>
      <c r="B200" s="521"/>
      <c r="C200" s="521"/>
      <c r="D200" s="160"/>
      <c r="E200" s="82"/>
      <c r="F200" s="160"/>
      <c r="G200" s="160"/>
      <c r="H200" s="160"/>
      <c r="I200" s="160"/>
      <c r="J200" s="160"/>
      <c r="K200" s="160"/>
      <c r="L200" s="160"/>
      <c r="M200" s="160"/>
      <c r="N200" s="160"/>
      <c r="O200" s="160"/>
      <c r="P200" s="160"/>
      <c r="Q200" s="160"/>
      <c r="R200" s="160"/>
      <c r="S200" s="160"/>
      <c r="T200" s="160"/>
    </row>
    <row r="201" spans="1:20" ht="23.2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15"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122">
        <v>0</v>
      </c>
      <c r="E204" s="82" t="s">
        <v>88</v>
      </c>
      <c r="F204" s="122">
        <v>0</v>
      </c>
      <c r="G204" s="122">
        <v>0</v>
      </c>
      <c r="H204" s="122">
        <v>0</v>
      </c>
      <c r="I204" s="122">
        <v>0</v>
      </c>
      <c r="J204" s="122">
        <v>0</v>
      </c>
      <c r="K204" s="122">
        <v>0</v>
      </c>
      <c r="L204" s="122">
        <v>0</v>
      </c>
      <c r="M204" s="122">
        <v>0</v>
      </c>
      <c r="N204" s="122">
        <v>0</v>
      </c>
      <c r="O204" s="122">
        <v>0</v>
      </c>
      <c r="P204" s="122">
        <v>0</v>
      </c>
      <c r="Q204" s="122">
        <v>0</v>
      </c>
      <c r="R204" s="122">
        <v>0</v>
      </c>
      <c r="S204" s="122">
        <v>0</v>
      </c>
      <c r="T204" s="122">
        <v>0</v>
      </c>
    </row>
    <row r="205" spans="1:20" ht="15" thickBot="1" x14ac:dyDescent="0.35">
      <c r="A205" s="499"/>
      <c r="B205" s="495"/>
      <c r="C205" s="495"/>
      <c r="D205" s="156">
        <v>0</v>
      </c>
      <c r="E205" s="82" t="s">
        <v>81</v>
      </c>
      <c r="F205" s="156">
        <v>0</v>
      </c>
      <c r="G205" s="156">
        <v>0</v>
      </c>
      <c r="H205" s="156">
        <v>0</v>
      </c>
      <c r="I205" s="156">
        <v>0</v>
      </c>
      <c r="J205" s="156">
        <v>0</v>
      </c>
      <c r="K205" s="156">
        <v>0</v>
      </c>
      <c r="L205" s="156">
        <v>0</v>
      </c>
      <c r="M205" s="156">
        <v>0</v>
      </c>
      <c r="N205" s="156">
        <v>0</v>
      </c>
      <c r="O205" s="156">
        <v>0</v>
      </c>
      <c r="P205" s="156">
        <v>0</v>
      </c>
      <c r="Q205" s="156">
        <v>0</v>
      </c>
      <c r="R205" s="156">
        <v>0</v>
      </c>
      <c r="S205" s="156">
        <v>0</v>
      </c>
      <c r="T205" s="156">
        <v>0</v>
      </c>
    </row>
    <row r="206" spans="1:20" ht="15.75" customHeight="1" thickBot="1" x14ac:dyDescent="0.35">
      <c r="A206" s="499"/>
      <c r="B206" s="495" t="s">
        <v>158</v>
      </c>
      <c r="C206" s="495"/>
      <c r="D206" s="160">
        <v>0</v>
      </c>
      <c r="E206" s="82" t="s">
        <v>88</v>
      </c>
      <c r="F206" s="160">
        <v>0</v>
      </c>
      <c r="G206" s="160">
        <v>0</v>
      </c>
      <c r="H206" s="160">
        <v>0</v>
      </c>
      <c r="I206" s="160">
        <v>0</v>
      </c>
      <c r="J206" s="160">
        <v>0</v>
      </c>
      <c r="K206" s="160">
        <v>0</v>
      </c>
      <c r="L206" s="160">
        <v>0</v>
      </c>
      <c r="M206" s="160">
        <v>0</v>
      </c>
      <c r="N206" s="160">
        <v>0</v>
      </c>
      <c r="O206" s="160">
        <v>0</v>
      </c>
      <c r="P206" s="160">
        <v>0</v>
      </c>
      <c r="Q206" s="160">
        <v>0</v>
      </c>
      <c r="R206" s="160">
        <v>0</v>
      </c>
      <c r="S206" s="160">
        <v>0</v>
      </c>
      <c r="T206" s="160">
        <v>0</v>
      </c>
    </row>
    <row r="207" spans="1:20" ht="15" thickBot="1" x14ac:dyDescent="0.35">
      <c r="A207" s="499"/>
      <c r="B207" s="495"/>
      <c r="C207" s="495"/>
      <c r="D207" s="122">
        <v>0</v>
      </c>
      <c r="E207" s="82" t="s">
        <v>81</v>
      </c>
      <c r="F207" s="122">
        <v>0</v>
      </c>
      <c r="G207" s="122">
        <v>0</v>
      </c>
      <c r="H207" s="122">
        <v>0</v>
      </c>
      <c r="I207" s="122">
        <v>0</v>
      </c>
      <c r="J207" s="122">
        <v>0</v>
      </c>
      <c r="K207" s="122">
        <v>0</v>
      </c>
      <c r="L207" s="122">
        <v>0</v>
      </c>
      <c r="M207" s="122">
        <v>0</v>
      </c>
      <c r="N207" s="122">
        <v>0</v>
      </c>
      <c r="O207" s="122">
        <v>0</v>
      </c>
      <c r="P207" s="122">
        <v>0</v>
      </c>
      <c r="Q207" s="122">
        <v>0</v>
      </c>
      <c r="R207" s="122">
        <v>0</v>
      </c>
      <c r="S207" s="122">
        <v>0</v>
      </c>
      <c r="T207" s="122">
        <v>0</v>
      </c>
    </row>
    <row r="208" spans="1:20" ht="24" customHeight="1" thickBot="1" x14ac:dyDescent="0.35">
      <c r="A208" s="499"/>
      <c r="B208" s="495" t="s">
        <v>89</v>
      </c>
      <c r="C208" s="495"/>
      <c r="D208" s="543">
        <v>0</v>
      </c>
      <c r="E208" s="82" t="s">
        <v>83</v>
      </c>
      <c r="F208" s="533">
        <v>0</v>
      </c>
      <c r="G208" s="533">
        <v>0</v>
      </c>
      <c r="H208" s="533">
        <v>0</v>
      </c>
      <c r="I208" s="533">
        <v>0</v>
      </c>
      <c r="J208" s="533">
        <v>0</v>
      </c>
      <c r="K208" s="533">
        <v>0</v>
      </c>
      <c r="L208" s="533">
        <v>0</v>
      </c>
      <c r="M208" s="533">
        <v>0</v>
      </c>
      <c r="N208" s="533">
        <v>0</v>
      </c>
      <c r="O208" s="533">
        <v>0</v>
      </c>
      <c r="P208" s="533">
        <v>0</v>
      </c>
      <c r="Q208" s="533">
        <v>0</v>
      </c>
      <c r="R208" s="533">
        <v>0</v>
      </c>
      <c r="S208" s="533">
        <v>0</v>
      </c>
      <c r="T208" s="533">
        <v>0</v>
      </c>
    </row>
    <row r="209" spans="1:20" ht="28.5" customHeight="1" thickBot="1" x14ac:dyDescent="0.35">
      <c r="A209" s="499"/>
      <c r="B209" s="495"/>
      <c r="C209" s="495"/>
      <c r="D209" s="543"/>
      <c r="E209" s="82" t="s">
        <v>84</v>
      </c>
      <c r="F209" s="533"/>
      <c r="G209" s="533"/>
      <c r="H209" s="533"/>
      <c r="I209" s="533"/>
      <c r="J209" s="533"/>
      <c r="K209" s="533"/>
      <c r="L209" s="533"/>
      <c r="M209" s="533"/>
      <c r="N209" s="533"/>
      <c r="O209" s="533"/>
      <c r="P209" s="533"/>
      <c r="Q209" s="533"/>
      <c r="R209" s="533"/>
      <c r="S209" s="533"/>
      <c r="T209" s="533"/>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265">
        <v>625</v>
      </c>
      <c r="E217" s="267" t="s">
        <v>95</v>
      </c>
      <c r="F217" s="160">
        <v>615</v>
      </c>
      <c r="G217" s="160">
        <v>615</v>
      </c>
      <c r="H217" s="160">
        <v>615</v>
      </c>
      <c r="I217" s="160">
        <v>615</v>
      </c>
      <c r="J217" s="160">
        <v>615</v>
      </c>
      <c r="K217" s="160">
        <v>620</v>
      </c>
      <c r="L217" s="160">
        <v>620</v>
      </c>
      <c r="M217" s="160">
        <v>620</v>
      </c>
      <c r="N217" s="160">
        <v>620</v>
      </c>
      <c r="O217" s="160">
        <v>620</v>
      </c>
      <c r="P217" s="160">
        <v>625</v>
      </c>
      <c r="Q217" s="160">
        <v>625</v>
      </c>
      <c r="R217" s="160">
        <v>625</v>
      </c>
      <c r="S217" s="160">
        <v>625</v>
      </c>
      <c r="T217" s="160">
        <v>625</v>
      </c>
    </row>
    <row r="218" spans="1:20" ht="15" thickBot="1" x14ac:dyDescent="0.35">
      <c r="A218" s="499"/>
      <c r="B218" s="495"/>
      <c r="C218" s="495"/>
      <c r="D218" s="82">
        <v>9.641</v>
      </c>
      <c r="E218" s="267" t="s">
        <v>81</v>
      </c>
      <c r="F218" s="82">
        <v>9.641</v>
      </c>
      <c r="G218" s="82">
        <v>9.641</v>
      </c>
      <c r="H218" s="82">
        <v>9.641</v>
      </c>
      <c r="I218" s="82">
        <v>9.641</v>
      </c>
      <c r="J218" s="82">
        <v>9.641</v>
      </c>
      <c r="K218" s="82">
        <v>9.641</v>
      </c>
      <c r="L218" s="82">
        <v>9.641</v>
      </c>
      <c r="M218" s="82">
        <v>9.641</v>
      </c>
      <c r="N218" s="82">
        <v>9.641</v>
      </c>
      <c r="O218" s="82">
        <v>9.641</v>
      </c>
      <c r="P218" s="82">
        <v>9.641</v>
      </c>
      <c r="Q218" s="82">
        <v>9.641</v>
      </c>
      <c r="R218" s="82">
        <v>9.641</v>
      </c>
      <c r="S218" s="82">
        <v>9.641</v>
      </c>
      <c r="T218" s="82">
        <v>9.641</v>
      </c>
    </row>
    <row r="219" spans="1:20" ht="15" thickBot="1" x14ac:dyDescent="0.35">
      <c r="A219" s="499"/>
      <c r="B219" s="495" t="s">
        <v>96</v>
      </c>
      <c r="C219" s="495"/>
      <c r="D219" s="82">
        <v>9.641</v>
      </c>
      <c r="E219" s="267" t="s">
        <v>81</v>
      </c>
      <c r="F219" s="82">
        <v>9.641</v>
      </c>
      <c r="G219" s="82">
        <v>9.641</v>
      </c>
      <c r="H219" s="82">
        <v>9.641</v>
      </c>
      <c r="I219" s="82">
        <v>9.641</v>
      </c>
      <c r="J219" s="82">
        <v>9.641</v>
      </c>
      <c r="K219" s="82">
        <v>9.641</v>
      </c>
      <c r="L219" s="82">
        <v>9.641</v>
      </c>
      <c r="M219" s="82">
        <v>9.641</v>
      </c>
      <c r="N219" s="82">
        <v>9.641</v>
      </c>
      <c r="O219" s="82">
        <v>9.641</v>
      </c>
      <c r="P219" s="82">
        <v>9.641</v>
      </c>
      <c r="Q219" s="82">
        <v>9.641</v>
      </c>
      <c r="R219" s="82">
        <v>9.641</v>
      </c>
      <c r="S219" s="82">
        <v>9.641</v>
      </c>
      <c r="T219" s="82">
        <v>9.641</v>
      </c>
    </row>
    <row r="220" spans="1:20" ht="21" thickBot="1" x14ac:dyDescent="0.35">
      <c r="A220" s="499"/>
      <c r="B220" s="495"/>
      <c r="C220" s="495"/>
      <c r="D220" s="266">
        <v>1458</v>
      </c>
      <c r="E220" s="267" t="s">
        <v>97</v>
      </c>
      <c r="F220" s="269">
        <v>1455</v>
      </c>
      <c r="G220" s="269">
        <v>1455</v>
      </c>
      <c r="H220" s="269">
        <v>1455</v>
      </c>
      <c r="I220" s="269">
        <v>1455</v>
      </c>
      <c r="J220" s="269">
        <v>1455</v>
      </c>
      <c r="K220" s="160">
        <v>1458</v>
      </c>
      <c r="L220" s="160">
        <v>1458</v>
      </c>
      <c r="M220" s="160">
        <v>1458</v>
      </c>
      <c r="N220" s="160">
        <v>1458</v>
      </c>
      <c r="O220" s="160">
        <v>1458</v>
      </c>
      <c r="P220" s="160">
        <v>1458</v>
      </c>
      <c r="Q220" s="160">
        <v>1458</v>
      </c>
      <c r="R220" s="160">
        <v>1458</v>
      </c>
      <c r="S220" s="160">
        <v>1458</v>
      </c>
      <c r="T220" s="160">
        <v>1458</v>
      </c>
    </row>
    <row r="221" spans="1:20" ht="15" thickBot="1" x14ac:dyDescent="0.35">
      <c r="A221" s="499"/>
      <c r="B221" s="495" t="s">
        <v>98</v>
      </c>
      <c r="C221" s="495"/>
      <c r="D221" s="82">
        <v>11.048999999999999</v>
      </c>
      <c r="E221" s="267" t="s">
        <v>81</v>
      </c>
      <c r="F221" s="82">
        <v>11.048999999999999</v>
      </c>
      <c r="G221" s="82">
        <v>11.048999999999999</v>
      </c>
      <c r="H221" s="82">
        <v>11.048999999999999</v>
      </c>
      <c r="I221" s="82">
        <v>11.048999999999999</v>
      </c>
      <c r="J221" s="82">
        <v>11.048999999999999</v>
      </c>
      <c r="K221" s="82">
        <v>11.048999999999999</v>
      </c>
      <c r="L221" s="82">
        <v>11.048999999999999</v>
      </c>
      <c r="M221" s="82">
        <v>11.048999999999999</v>
      </c>
      <c r="N221" s="82">
        <v>11.048999999999999</v>
      </c>
      <c r="O221" s="82">
        <v>11.048999999999999</v>
      </c>
      <c r="P221" s="82">
        <v>11.048999999999999</v>
      </c>
      <c r="Q221" s="82">
        <v>11.048999999999999</v>
      </c>
      <c r="R221" s="82">
        <v>11.048999999999999</v>
      </c>
      <c r="S221" s="82">
        <v>11.048999999999999</v>
      </c>
      <c r="T221" s="82">
        <v>11.048999999999999</v>
      </c>
    </row>
    <row r="222" spans="1:20" ht="21" thickBot="1" x14ac:dyDescent="0.35">
      <c r="A222" s="499"/>
      <c r="B222" s="495"/>
      <c r="C222" s="495"/>
      <c r="D222" s="161">
        <v>1458</v>
      </c>
      <c r="E222" s="267" t="s">
        <v>97</v>
      </c>
      <c r="F222" s="269">
        <v>1455</v>
      </c>
      <c r="G222" s="269">
        <v>1455</v>
      </c>
      <c r="H222" s="269">
        <v>1455</v>
      </c>
      <c r="I222" s="269">
        <v>1455</v>
      </c>
      <c r="J222" s="269">
        <v>1455</v>
      </c>
      <c r="K222" s="160">
        <v>1458</v>
      </c>
      <c r="L222" s="160">
        <v>1458</v>
      </c>
      <c r="M222" s="160">
        <v>1458</v>
      </c>
      <c r="N222" s="160">
        <v>1458</v>
      </c>
      <c r="O222" s="160">
        <v>1458</v>
      </c>
      <c r="P222" s="160">
        <v>1458</v>
      </c>
      <c r="Q222" s="160">
        <v>1458</v>
      </c>
      <c r="R222" s="160">
        <v>1458</v>
      </c>
      <c r="S222" s="160">
        <v>1458</v>
      </c>
      <c r="T222" s="160">
        <v>1458</v>
      </c>
    </row>
    <row r="223" spans="1:20" ht="15" thickBot="1" x14ac:dyDescent="0.35">
      <c r="A223" s="499"/>
      <c r="B223" s="495" t="s">
        <v>99</v>
      </c>
      <c r="C223" s="495"/>
      <c r="D223" s="265">
        <v>0</v>
      </c>
      <c r="E223" s="267" t="s">
        <v>95</v>
      </c>
      <c r="F223" s="160">
        <v>0</v>
      </c>
      <c r="G223" s="160">
        <v>0</v>
      </c>
      <c r="H223" s="160">
        <v>0</v>
      </c>
      <c r="I223" s="160">
        <v>0</v>
      </c>
      <c r="J223" s="160">
        <v>0</v>
      </c>
      <c r="K223" s="160">
        <v>0</v>
      </c>
      <c r="L223" s="160">
        <v>0</v>
      </c>
      <c r="M223" s="160">
        <v>0</v>
      </c>
      <c r="N223" s="160">
        <v>0</v>
      </c>
      <c r="O223" s="160">
        <v>0</v>
      </c>
      <c r="P223" s="160">
        <v>0</v>
      </c>
      <c r="Q223" s="160">
        <v>0</v>
      </c>
      <c r="R223" s="160">
        <v>0</v>
      </c>
      <c r="S223" s="160">
        <v>0</v>
      </c>
      <c r="T223" s="160">
        <v>0</v>
      </c>
    </row>
    <row r="224" spans="1:20" ht="15" thickBot="1" x14ac:dyDescent="0.35">
      <c r="A224" s="499"/>
      <c r="B224" s="495"/>
      <c r="C224" s="495"/>
      <c r="D224" s="122">
        <v>0</v>
      </c>
      <c r="E224" s="267" t="s">
        <v>81</v>
      </c>
      <c r="F224" s="160">
        <v>0</v>
      </c>
      <c r="G224" s="160">
        <v>0</v>
      </c>
      <c r="H224" s="160">
        <v>0</v>
      </c>
      <c r="I224" s="160">
        <v>0</v>
      </c>
      <c r="J224" s="160">
        <v>0</v>
      </c>
      <c r="K224" s="160">
        <v>0</v>
      </c>
      <c r="L224" s="160">
        <v>0</v>
      </c>
      <c r="M224" s="160">
        <v>0</v>
      </c>
      <c r="N224" s="160">
        <v>0</v>
      </c>
      <c r="O224" s="160">
        <v>0</v>
      </c>
      <c r="P224" s="160">
        <v>0</v>
      </c>
      <c r="Q224" s="160">
        <v>0</v>
      </c>
      <c r="R224" s="160">
        <v>0</v>
      </c>
      <c r="S224" s="160">
        <v>0</v>
      </c>
      <c r="T224" s="160">
        <v>0</v>
      </c>
    </row>
    <row r="225" spans="1:22" ht="15" thickBot="1" x14ac:dyDescent="0.35">
      <c r="A225" s="499"/>
      <c r="B225" s="504" t="s">
        <v>100</v>
      </c>
      <c r="C225" s="504"/>
      <c r="D225" s="161">
        <v>0</v>
      </c>
      <c r="E225" s="267" t="s">
        <v>38</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0</v>
      </c>
    </row>
    <row r="226" spans="1:22" ht="15" thickBot="1" x14ac:dyDescent="0.35">
      <c r="A226" s="499"/>
      <c r="B226" s="504"/>
      <c r="C226" s="504"/>
      <c r="D226" s="155">
        <v>2086</v>
      </c>
      <c r="E226" s="267" t="s">
        <v>38</v>
      </c>
      <c r="F226" s="269">
        <v>2109</v>
      </c>
      <c r="G226" s="269">
        <v>2109</v>
      </c>
      <c r="H226" s="269">
        <v>2109</v>
      </c>
      <c r="I226" s="269">
        <v>2109</v>
      </c>
      <c r="J226" s="269">
        <v>2109</v>
      </c>
      <c r="K226" s="160">
        <v>2097</v>
      </c>
      <c r="L226" s="160">
        <v>2097</v>
      </c>
      <c r="M226" s="160">
        <v>2097</v>
      </c>
      <c r="N226" s="160">
        <v>2097</v>
      </c>
      <c r="O226" s="160">
        <v>2097</v>
      </c>
      <c r="P226" s="161">
        <v>2086</v>
      </c>
      <c r="Q226" s="161">
        <v>2086</v>
      </c>
      <c r="R226" s="161">
        <v>2086</v>
      </c>
      <c r="S226" s="161">
        <v>2086</v>
      </c>
      <c r="T226" s="161">
        <v>2086</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6.2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22.5"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4.75" customHeight="1"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0.25" customHeight="1"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23.25"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504"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504"/>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504"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504"/>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504"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504"/>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45"/>
      <c r="B241" s="100"/>
      <c r="C241" s="145"/>
      <c r="D241" s="68"/>
      <c r="E241" s="145"/>
      <c r="F241" s="66"/>
      <c r="G241" s="66"/>
      <c r="H241" s="66"/>
      <c r="I241" s="66"/>
      <c r="J241" s="66"/>
      <c r="K241" s="66"/>
      <c r="L241" s="66"/>
      <c r="M241" s="66"/>
      <c r="N241" s="66"/>
      <c r="O241" s="66"/>
      <c r="P241" s="66"/>
      <c r="Q241" s="66"/>
      <c r="R241" s="66"/>
      <c r="S241" s="66"/>
      <c r="T241" s="66"/>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10:A11"/>
    <mergeCell ref="B80:C80"/>
    <mergeCell ref="B90:C90"/>
    <mergeCell ref="D213:D214"/>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M208:M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P208:P209"/>
    <mergeCell ref="D208:D209"/>
    <mergeCell ref="F208:F209"/>
    <mergeCell ref="G208:G209"/>
    <mergeCell ref="H208:H209"/>
    <mergeCell ref="I208:I209"/>
    <mergeCell ref="J208:J209"/>
    <mergeCell ref="N208:N209"/>
    <mergeCell ref="O208:O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2:M2"/>
    <mergeCell ref="A3:M3"/>
    <mergeCell ref="A4:F4"/>
    <mergeCell ref="A8:P8"/>
    <mergeCell ref="B70:C7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s>
  <pageMargins left="0.39370078740157483" right="3.937007874015748E-2" top="0.15748031496062992" bottom="0.15748031496062992"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42"/>
  <sheetViews>
    <sheetView zoomScaleNormal="100" workbookViewId="0"/>
  </sheetViews>
  <sheetFormatPr defaultRowHeight="14.4" x14ac:dyDescent="0.3"/>
  <cols>
    <col min="1" max="1" width="4.109375" customWidth="1"/>
    <col min="2" max="2" width="15.44140625" customWidth="1"/>
    <col min="3" max="3" width="6.109375" customWidth="1"/>
    <col min="4" max="5" width="6.44140625" customWidth="1"/>
    <col min="6" max="6" width="6" customWidth="1"/>
    <col min="7" max="7" width="7.5546875" customWidth="1"/>
    <col min="8" max="8" width="6.33203125" customWidth="1"/>
    <col min="9" max="9" width="7.6640625" customWidth="1"/>
    <col min="10" max="10" width="6.44140625" customWidth="1"/>
    <col min="11" max="11" width="6" customWidth="1"/>
    <col min="12" max="12" width="6.5546875" customWidth="1"/>
    <col min="13" max="13" width="6.88671875" customWidth="1"/>
    <col min="14" max="14" width="6.5546875" customWidth="1"/>
    <col min="15" max="15" width="6.88671875" customWidth="1"/>
    <col min="16" max="16" width="7.33203125" customWidth="1"/>
    <col min="17" max="17" width="7" customWidth="1"/>
    <col min="18" max="18" width="7.6640625" customWidth="1"/>
    <col min="19" max="19" width="6.88671875" customWidth="1"/>
    <col min="20" max="20" width="7.55468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K3" s="366"/>
      <c r="L3" s="366"/>
      <c r="M3" s="366"/>
      <c r="T3" s="5"/>
    </row>
    <row r="4" spans="1:20" ht="15.6" x14ac:dyDescent="0.3">
      <c r="A4" s="453" t="s">
        <v>135</v>
      </c>
      <c r="B4" s="453"/>
      <c r="C4" s="453"/>
      <c r="D4" s="366"/>
      <c r="E4" s="366"/>
      <c r="F4" s="366"/>
      <c r="G4" s="366"/>
      <c r="H4" s="366"/>
      <c r="I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175</v>
      </c>
      <c r="B8" s="454"/>
      <c r="C8" s="454"/>
      <c r="D8" s="454"/>
      <c r="E8" s="454"/>
      <c r="F8" s="454"/>
      <c r="G8" s="454"/>
      <c r="H8" s="454"/>
      <c r="I8" s="454"/>
      <c r="J8" s="366"/>
      <c r="K8" s="366"/>
      <c r="L8" s="366"/>
      <c r="M8" s="366"/>
      <c r="N8" s="366"/>
      <c r="O8" s="366"/>
      <c r="P8" s="366"/>
      <c r="Q8" s="366"/>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9" customHeight="1"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2.75"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2.75"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8.25" customHeight="1"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0.5"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22.5" customHeight="1"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33.75"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42" customHeight="1" thickBot="1" x14ac:dyDescent="0.35">
      <c r="A63" s="499"/>
      <c r="B63" s="509"/>
      <c r="C63" s="509"/>
      <c r="D63" s="156">
        <f>D217</f>
        <v>860</v>
      </c>
      <c r="E63" s="510"/>
      <c r="F63" s="156">
        <f>F217</f>
        <v>803</v>
      </c>
      <c r="G63" s="156">
        <f t="shared" ref="G63:S63" si="0">G217</f>
        <v>805</v>
      </c>
      <c r="H63" s="156">
        <f t="shared" si="0"/>
        <v>808</v>
      </c>
      <c r="I63" s="156">
        <f t="shared" si="0"/>
        <v>810</v>
      </c>
      <c r="J63" s="156">
        <f t="shared" si="0"/>
        <v>810</v>
      </c>
      <c r="K63" s="156">
        <f t="shared" si="0"/>
        <v>815</v>
      </c>
      <c r="L63" s="156">
        <f t="shared" si="0"/>
        <v>819</v>
      </c>
      <c r="M63" s="156">
        <f t="shared" si="0"/>
        <v>824</v>
      </c>
      <c r="N63" s="156">
        <f t="shared" si="0"/>
        <v>830</v>
      </c>
      <c r="O63" s="156">
        <f t="shared" si="0"/>
        <v>830</v>
      </c>
      <c r="P63" s="156">
        <f t="shared" si="0"/>
        <v>836</v>
      </c>
      <c r="Q63" s="156">
        <f t="shared" si="0"/>
        <v>847</v>
      </c>
      <c r="R63" s="156">
        <f t="shared" si="0"/>
        <v>854</v>
      </c>
      <c r="S63" s="156">
        <f t="shared" si="0"/>
        <v>860</v>
      </c>
      <c r="T63" s="156">
        <f>T217</f>
        <v>860</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24.75"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6"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8.5" customHeight="1" thickBot="1" x14ac:dyDescent="0.35">
      <c r="A74" s="499"/>
      <c r="B74" s="508" t="s">
        <v>43</v>
      </c>
      <c r="C74" s="508"/>
      <c r="D74" s="283">
        <v>100</v>
      </c>
      <c r="E74" s="82" t="s">
        <v>38</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5.5" customHeight="1"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29.25" customHeight="1" thickBot="1" x14ac:dyDescent="0.35">
      <c r="A80" s="499"/>
      <c r="B80" s="528" t="s">
        <v>183</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1.25" customHeight="1"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9" customHeight="1"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23.2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8" customHeight="1"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16.5" customHeight="1" thickBot="1" x14ac:dyDescent="0.35">
      <c r="A90" s="499"/>
      <c r="B90" s="528" t="s">
        <v>182</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24" customHeight="1"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7"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2.5" customHeight="1"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32.25" customHeight="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32.25"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384"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384"/>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384"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384"/>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384"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384"/>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384"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384"/>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384"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384"/>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384"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384"/>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495"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495"/>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495"/>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495"/>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495"/>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495"/>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34.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29.2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26.25" customHeight="1"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30" customHeight="1" thickBot="1" x14ac:dyDescent="0.35">
      <c r="A187" s="499"/>
      <c r="B187" s="521" t="s">
        <v>79</v>
      </c>
      <c r="C187" s="521"/>
      <c r="D187" s="346">
        <v>9.9700000000000006</v>
      </c>
      <c r="E187" s="501" t="s">
        <v>20</v>
      </c>
      <c r="F187" s="346">
        <v>9.9700000000000006</v>
      </c>
      <c r="G187" s="346">
        <v>9.9700000000000006</v>
      </c>
      <c r="H187" s="346">
        <v>9.9700000000000006</v>
      </c>
      <c r="I187" s="346">
        <v>9.9700000000000006</v>
      </c>
      <c r="J187" s="346">
        <v>9.9700000000000006</v>
      </c>
      <c r="K187" s="346">
        <v>9.9700000000000006</v>
      </c>
      <c r="L187" s="346">
        <v>9.9700000000000006</v>
      </c>
      <c r="M187" s="346">
        <v>9.9700000000000006</v>
      </c>
      <c r="N187" s="346">
        <v>9.9700000000000006</v>
      </c>
      <c r="O187" s="346">
        <v>9.9700000000000006</v>
      </c>
      <c r="P187" s="346">
        <v>9.9700000000000006</v>
      </c>
      <c r="Q187" s="346">
        <v>9.9700000000000006</v>
      </c>
      <c r="R187" s="346">
        <v>9.9700000000000006</v>
      </c>
      <c r="S187" s="346">
        <v>9.9700000000000006</v>
      </c>
      <c r="T187" s="346">
        <v>9.9700000000000006</v>
      </c>
    </row>
    <row r="188" spans="1:20" ht="30" customHeight="1" thickBot="1" x14ac:dyDescent="0.35">
      <c r="A188" s="499"/>
      <c r="B188" s="521"/>
      <c r="C188" s="521"/>
      <c r="D188" s="346"/>
      <c r="E188" s="501"/>
      <c r="F188" s="346"/>
      <c r="G188" s="346"/>
      <c r="H188" s="346"/>
      <c r="I188" s="346"/>
      <c r="J188" s="346"/>
      <c r="K188" s="346"/>
      <c r="L188" s="346"/>
      <c r="M188" s="346"/>
      <c r="N188" s="346"/>
      <c r="O188" s="346"/>
      <c r="P188" s="346"/>
      <c r="Q188" s="346"/>
      <c r="R188" s="346"/>
      <c r="S188" s="346"/>
      <c r="T188" s="346"/>
    </row>
    <row r="189" spans="1:20" ht="26.25" customHeight="1" thickBot="1" x14ac:dyDescent="0.35">
      <c r="A189" s="499"/>
      <c r="B189" s="508" t="s">
        <v>80</v>
      </c>
      <c r="C189" s="508"/>
      <c r="D189" s="82">
        <v>16</v>
      </c>
      <c r="E189" s="82" t="s">
        <v>81</v>
      </c>
      <c r="F189" s="82">
        <v>16</v>
      </c>
      <c r="G189" s="82">
        <v>16</v>
      </c>
      <c r="H189" s="82">
        <v>16</v>
      </c>
      <c r="I189" s="82">
        <v>16</v>
      </c>
      <c r="J189" s="82">
        <v>16</v>
      </c>
      <c r="K189" s="82">
        <v>16</v>
      </c>
      <c r="L189" s="82">
        <v>16</v>
      </c>
      <c r="M189" s="82">
        <v>16</v>
      </c>
      <c r="N189" s="82">
        <v>16</v>
      </c>
      <c r="O189" s="82">
        <v>16</v>
      </c>
      <c r="P189" s="82">
        <v>16</v>
      </c>
      <c r="Q189" s="82">
        <v>16</v>
      </c>
      <c r="R189" s="82">
        <v>16</v>
      </c>
      <c r="S189" s="82">
        <v>16</v>
      </c>
      <c r="T189" s="82">
        <v>16</v>
      </c>
    </row>
    <row r="190" spans="1:20" ht="31.5" customHeight="1" thickBot="1" x14ac:dyDescent="0.35">
      <c r="A190" s="499"/>
      <c r="B190" s="508"/>
      <c r="C190" s="508"/>
      <c r="D190" s="82">
        <v>16</v>
      </c>
      <c r="E190" s="82" t="s">
        <v>81</v>
      </c>
      <c r="F190" s="82">
        <v>16</v>
      </c>
      <c r="G190" s="82">
        <v>16</v>
      </c>
      <c r="H190" s="82">
        <v>16</v>
      </c>
      <c r="I190" s="82">
        <v>16</v>
      </c>
      <c r="J190" s="82">
        <v>16</v>
      </c>
      <c r="K190" s="82">
        <v>16</v>
      </c>
      <c r="L190" s="82">
        <v>16</v>
      </c>
      <c r="M190" s="82">
        <v>16</v>
      </c>
      <c r="N190" s="82">
        <v>16</v>
      </c>
      <c r="O190" s="82">
        <v>16</v>
      </c>
      <c r="P190" s="82">
        <v>16</v>
      </c>
      <c r="Q190" s="82">
        <v>16</v>
      </c>
      <c r="R190" s="82">
        <v>16</v>
      </c>
      <c r="S190" s="82">
        <v>16</v>
      </c>
      <c r="T190" s="82">
        <v>16</v>
      </c>
    </row>
    <row r="191" spans="1:20" ht="26.25" customHeight="1" thickBot="1" x14ac:dyDescent="0.35">
      <c r="A191" s="499"/>
      <c r="B191" s="508" t="s">
        <v>82</v>
      </c>
      <c r="C191" s="508"/>
      <c r="D191" s="354">
        <v>1.5</v>
      </c>
      <c r="E191" s="82" t="s">
        <v>83</v>
      </c>
      <c r="F191" s="354">
        <v>1.5</v>
      </c>
      <c r="G191" s="354">
        <v>1.5</v>
      </c>
      <c r="H191" s="354">
        <v>1.5</v>
      </c>
      <c r="I191" s="354">
        <v>1.5</v>
      </c>
      <c r="J191" s="354">
        <v>1.5</v>
      </c>
      <c r="K191" s="354">
        <v>1.5</v>
      </c>
      <c r="L191" s="354">
        <v>1.5</v>
      </c>
      <c r="M191" s="354">
        <v>1.5</v>
      </c>
      <c r="N191" s="354">
        <v>1.5</v>
      </c>
      <c r="O191" s="354">
        <v>1.5</v>
      </c>
      <c r="P191" s="354">
        <v>1.5</v>
      </c>
      <c r="Q191" s="354">
        <v>1.5</v>
      </c>
      <c r="R191" s="354">
        <v>1.5</v>
      </c>
      <c r="S191" s="354">
        <v>1.5</v>
      </c>
      <c r="T191" s="354">
        <v>1.5</v>
      </c>
    </row>
    <row r="192" spans="1:20" ht="27.7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328">
        <v>12</v>
      </c>
      <c r="E199" s="82" t="s">
        <v>81</v>
      </c>
      <c r="F199" s="321">
        <v>12</v>
      </c>
      <c r="G199" s="321">
        <v>12</v>
      </c>
      <c r="H199" s="321">
        <v>12</v>
      </c>
      <c r="I199" s="321">
        <v>12</v>
      </c>
      <c r="J199" s="321">
        <v>12</v>
      </c>
      <c r="K199" s="321">
        <v>12</v>
      </c>
      <c r="L199" s="321">
        <v>12</v>
      </c>
      <c r="M199" s="321">
        <v>12</v>
      </c>
      <c r="N199" s="321">
        <v>12</v>
      </c>
      <c r="O199" s="321">
        <v>12</v>
      </c>
      <c r="P199" s="321">
        <v>12</v>
      </c>
      <c r="Q199" s="321">
        <v>12</v>
      </c>
      <c r="R199" s="321">
        <v>12</v>
      </c>
      <c r="S199" s="321">
        <v>12</v>
      </c>
      <c r="T199" s="321">
        <v>12</v>
      </c>
    </row>
    <row r="200" spans="1:20" ht="15" thickBot="1" x14ac:dyDescent="0.35">
      <c r="A200" s="499"/>
      <c r="B200" s="521"/>
      <c r="C200" s="521"/>
      <c r="D200" s="63">
        <v>20.9</v>
      </c>
      <c r="E200" s="82" t="s">
        <v>81</v>
      </c>
      <c r="F200" s="63">
        <v>20.9</v>
      </c>
      <c r="G200" s="63">
        <v>20.9</v>
      </c>
      <c r="H200" s="63">
        <v>20.9</v>
      </c>
      <c r="I200" s="63">
        <v>20.9</v>
      </c>
      <c r="J200" s="63">
        <v>20.9</v>
      </c>
      <c r="K200" s="63">
        <v>20.9</v>
      </c>
      <c r="L200" s="63">
        <v>20.9</v>
      </c>
      <c r="M200" s="63">
        <v>20.9</v>
      </c>
      <c r="N200" s="63">
        <v>20.9</v>
      </c>
      <c r="O200" s="63">
        <v>20.9</v>
      </c>
      <c r="P200" s="63">
        <v>20.9</v>
      </c>
      <c r="Q200" s="63">
        <v>20.9</v>
      </c>
      <c r="R200" s="63">
        <v>20.9</v>
      </c>
      <c r="S200" s="63">
        <v>20.9</v>
      </c>
      <c r="T200" s="63">
        <v>20.9</v>
      </c>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7.7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21" customHeight="1" thickBot="1" x14ac:dyDescent="0.35">
      <c r="A204" s="499"/>
      <c r="B204" s="495" t="s">
        <v>87</v>
      </c>
      <c r="C204" s="495"/>
      <c r="D204" s="95">
        <v>0</v>
      </c>
      <c r="E204" s="82" t="s">
        <v>88</v>
      </c>
      <c r="F204" s="95">
        <v>0</v>
      </c>
      <c r="G204" s="95">
        <v>0</v>
      </c>
      <c r="H204" s="95">
        <v>0</v>
      </c>
      <c r="I204" s="95">
        <v>0</v>
      </c>
      <c r="J204" s="95">
        <v>0</v>
      </c>
      <c r="K204" s="95">
        <v>0</v>
      </c>
      <c r="L204" s="95">
        <v>0</v>
      </c>
      <c r="M204" s="95">
        <v>0</v>
      </c>
      <c r="N204" s="95">
        <v>0</v>
      </c>
      <c r="O204" s="95">
        <v>0</v>
      </c>
      <c r="P204" s="95">
        <v>0</v>
      </c>
      <c r="Q204" s="95">
        <v>0</v>
      </c>
      <c r="R204" s="95">
        <v>0</v>
      </c>
      <c r="S204" s="95">
        <v>0</v>
      </c>
      <c r="T204" s="95">
        <v>0</v>
      </c>
    </row>
    <row r="205" spans="1:20" ht="30" customHeight="1" thickBot="1" x14ac:dyDescent="0.35">
      <c r="A205" s="499"/>
      <c r="B205" s="495"/>
      <c r="C205" s="495"/>
      <c r="D205" s="63">
        <v>20.9</v>
      </c>
      <c r="E205" s="82" t="s">
        <v>81</v>
      </c>
      <c r="F205" s="63">
        <v>20.9</v>
      </c>
      <c r="G205" s="63">
        <v>20.9</v>
      </c>
      <c r="H205" s="63">
        <v>20.9</v>
      </c>
      <c r="I205" s="63">
        <v>20.9</v>
      </c>
      <c r="J205" s="63">
        <v>20.9</v>
      </c>
      <c r="K205" s="63">
        <v>20.9</v>
      </c>
      <c r="L205" s="63">
        <v>20.9</v>
      </c>
      <c r="M205" s="63">
        <v>20.9</v>
      </c>
      <c r="N205" s="63">
        <v>20.9</v>
      </c>
      <c r="O205" s="63">
        <v>20.9</v>
      </c>
      <c r="P205" s="63">
        <v>20.9</v>
      </c>
      <c r="Q205" s="63">
        <v>20.9</v>
      </c>
      <c r="R205" s="63">
        <v>20.9</v>
      </c>
      <c r="S205" s="63">
        <v>20.9</v>
      </c>
      <c r="T205" s="63">
        <v>20.9</v>
      </c>
    </row>
    <row r="206" spans="1:20" ht="21" customHeight="1" thickBot="1" x14ac:dyDescent="0.35">
      <c r="A206" s="499"/>
      <c r="B206" s="495" t="s">
        <v>158</v>
      </c>
      <c r="C206" s="495"/>
      <c r="D206" s="63">
        <v>0</v>
      </c>
      <c r="E206" s="82" t="s">
        <v>88</v>
      </c>
      <c r="F206" s="63">
        <v>0</v>
      </c>
      <c r="G206" s="63">
        <v>0</v>
      </c>
      <c r="H206" s="63">
        <v>0</v>
      </c>
      <c r="I206" s="63">
        <v>0</v>
      </c>
      <c r="J206" s="63">
        <v>0</v>
      </c>
      <c r="K206" s="63">
        <v>0</v>
      </c>
      <c r="L206" s="63">
        <v>0</v>
      </c>
      <c r="M206" s="63">
        <v>0</v>
      </c>
      <c r="N206" s="63">
        <v>0</v>
      </c>
      <c r="O206" s="63">
        <v>0</v>
      </c>
      <c r="P206" s="63">
        <v>0</v>
      </c>
      <c r="Q206" s="63">
        <v>0</v>
      </c>
      <c r="R206" s="63">
        <v>0</v>
      </c>
      <c r="S206" s="63">
        <v>0</v>
      </c>
      <c r="T206" s="63">
        <v>0</v>
      </c>
    </row>
    <row r="207" spans="1:20" ht="45.75" customHeight="1" thickBot="1" x14ac:dyDescent="0.35">
      <c r="A207" s="499"/>
      <c r="B207" s="495"/>
      <c r="C207" s="495"/>
      <c r="D207" s="95">
        <v>0</v>
      </c>
      <c r="E207" s="82" t="s">
        <v>81</v>
      </c>
      <c r="F207" s="95">
        <v>0</v>
      </c>
      <c r="G207" s="95">
        <v>0</v>
      </c>
      <c r="H207" s="95">
        <v>0</v>
      </c>
      <c r="I207" s="95">
        <v>0</v>
      </c>
      <c r="J207" s="95">
        <v>0</v>
      </c>
      <c r="K207" s="95">
        <v>0</v>
      </c>
      <c r="L207" s="95">
        <v>0</v>
      </c>
      <c r="M207" s="95">
        <v>0</v>
      </c>
      <c r="N207" s="95">
        <v>0</v>
      </c>
      <c r="O207" s="95">
        <v>0</v>
      </c>
      <c r="P207" s="95">
        <v>0</v>
      </c>
      <c r="Q207" s="95">
        <v>0</v>
      </c>
      <c r="R207" s="95">
        <v>0</v>
      </c>
      <c r="S207" s="95">
        <v>0</v>
      </c>
      <c r="T207" s="95">
        <v>0</v>
      </c>
    </row>
    <row r="208" spans="1:20" ht="30" customHeight="1" thickBot="1" x14ac:dyDescent="0.35">
      <c r="A208" s="499"/>
      <c r="B208" s="495" t="s">
        <v>89</v>
      </c>
      <c r="C208" s="495"/>
      <c r="D208" s="543">
        <v>0</v>
      </c>
      <c r="E208" s="82" t="s">
        <v>83</v>
      </c>
      <c r="F208" s="543">
        <v>0</v>
      </c>
      <c r="G208" s="543">
        <v>0</v>
      </c>
      <c r="H208" s="543">
        <v>0</v>
      </c>
      <c r="I208" s="543">
        <v>0</v>
      </c>
      <c r="J208" s="543">
        <v>0</v>
      </c>
      <c r="K208" s="543">
        <v>0</v>
      </c>
      <c r="L208" s="543">
        <v>0</v>
      </c>
      <c r="M208" s="543">
        <v>0</v>
      </c>
      <c r="N208" s="543">
        <v>0</v>
      </c>
      <c r="O208" s="543">
        <v>0</v>
      </c>
      <c r="P208" s="543">
        <v>0</v>
      </c>
      <c r="Q208" s="543">
        <v>0</v>
      </c>
      <c r="R208" s="543">
        <v>0</v>
      </c>
      <c r="S208" s="543">
        <v>0</v>
      </c>
      <c r="T208" s="543">
        <v>0</v>
      </c>
    </row>
    <row r="209" spans="1:20" ht="15" thickBot="1" x14ac:dyDescent="0.35">
      <c r="A209" s="499"/>
      <c r="B209" s="495"/>
      <c r="C209" s="495"/>
      <c r="D209" s="543"/>
      <c r="E209" s="82" t="s">
        <v>84</v>
      </c>
      <c r="F209" s="543"/>
      <c r="G209" s="543"/>
      <c r="H209" s="543"/>
      <c r="I209" s="543"/>
      <c r="J209" s="543"/>
      <c r="K209" s="543"/>
      <c r="L209" s="543"/>
      <c r="M209" s="543"/>
      <c r="N209" s="543"/>
      <c r="O209" s="543"/>
      <c r="P209" s="543"/>
      <c r="Q209" s="543"/>
      <c r="R209" s="543"/>
      <c r="S209" s="543"/>
      <c r="T209" s="543"/>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154"/>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154"/>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265">
        <v>860</v>
      </c>
      <c r="E217" s="82" t="s">
        <v>95</v>
      </c>
      <c r="F217" s="160">
        <v>803</v>
      </c>
      <c r="G217" s="160">
        <v>805</v>
      </c>
      <c r="H217" s="160">
        <v>808</v>
      </c>
      <c r="I217" s="160">
        <v>810</v>
      </c>
      <c r="J217" s="160">
        <v>810</v>
      </c>
      <c r="K217" s="160">
        <v>815</v>
      </c>
      <c r="L217" s="160">
        <v>819</v>
      </c>
      <c r="M217" s="160">
        <v>824</v>
      </c>
      <c r="N217" s="160">
        <v>830</v>
      </c>
      <c r="O217" s="160">
        <v>830</v>
      </c>
      <c r="P217" s="160">
        <v>836</v>
      </c>
      <c r="Q217" s="160">
        <v>847</v>
      </c>
      <c r="R217" s="160">
        <v>854</v>
      </c>
      <c r="S217" s="160">
        <v>860</v>
      </c>
      <c r="T217" s="262">
        <v>860</v>
      </c>
    </row>
    <row r="218" spans="1:20" ht="15" thickBot="1" x14ac:dyDescent="0.35">
      <c r="A218" s="499"/>
      <c r="B218" s="495"/>
      <c r="C218" s="495"/>
      <c r="D218" s="283">
        <v>12</v>
      </c>
      <c r="E218" s="82" t="s">
        <v>81</v>
      </c>
      <c r="F218" s="283">
        <v>12</v>
      </c>
      <c r="G218" s="283">
        <v>12</v>
      </c>
      <c r="H218" s="283">
        <v>12</v>
      </c>
      <c r="I218" s="283">
        <v>12</v>
      </c>
      <c r="J218" s="283">
        <v>12</v>
      </c>
      <c r="K218" s="283">
        <v>12</v>
      </c>
      <c r="L218" s="283">
        <v>12</v>
      </c>
      <c r="M218" s="283">
        <v>12</v>
      </c>
      <c r="N218" s="283">
        <v>12</v>
      </c>
      <c r="O218" s="283">
        <v>12</v>
      </c>
      <c r="P218" s="283">
        <v>12</v>
      </c>
      <c r="Q218" s="283">
        <v>12</v>
      </c>
      <c r="R218" s="283">
        <v>12</v>
      </c>
      <c r="S218" s="283">
        <v>12</v>
      </c>
      <c r="T218" s="283">
        <v>12</v>
      </c>
    </row>
    <row r="219" spans="1:20" ht="15" thickBot="1" x14ac:dyDescent="0.35">
      <c r="A219" s="499"/>
      <c r="B219" s="495" t="s">
        <v>96</v>
      </c>
      <c r="C219" s="495"/>
      <c r="D219" s="283">
        <v>12</v>
      </c>
      <c r="E219" s="82" t="s">
        <v>81</v>
      </c>
      <c r="F219" s="283">
        <v>12</v>
      </c>
      <c r="G219" s="283">
        <v>12</v>
      </c>
      <c r="H219" s="283">
        <v>12</v>
      </c>
      <c r="I219" s="283">
        <v>12</v>
      </c>
      <c r="J219" s="283">
        <v>12</v>
      </c>
      <c r="K219" s="283">
        <v>12</v>
      </c>
      <c r="L219" s="283">
        <v>12</v>
      </c>
      <c r="M219" s="283">
        <v>12</v>
      </c>
      <c r="N219" s="283">
        <v>12</v>
      </c>
      <c r="O219" s="283">
        <v>12</v>
      </c>
      <c r="P219" s="283">
        <v>12</v>
      </c>
      <c r="Q219" s="283">
        <v>12</v>
      </c>
      <c r="R219" s="283">
        <v>12</v>
      </c>
      <c r="S219" s="283">
        <v>12</v>
      </c>
      <c r="T219" s="283">
        <v>12</v>
      </c>
    </row>
    <row r="220" spans="1:20" ht="15" thickBot="1" x14ac:dyDescent="0.35">
      <c r="A220" s="499"/>
      <c r="B220" s="495"/>
      <c r="C220" s="495"/>
      <c r="D220" s="266">
        <v>2109</v>
      </c>
      <c r="E220" s="82" t="s">
        <v>97</v>
      </c>
      <c r="F220" s="269">
        <v>2033</v>
      </c>
      <c r="G220" s="269">
        <v>2033</v>
      </c>
      <c r="H220" s="269">
        <v>2033</v>
      </c>
      <c r="I220" s="269">
        <v>2033</v>
      </c>
      <c r="J220" s="269">
        <v>2033</v>
      </c>
      <c r="K220" s="160">
        <v>2071</v>
      </c>
      <c r="L220" s="160">
        <v>2071</v>
      </c>
      <c r="M220" s="160">
        <v>2071</v>
      </c>
      <c r="N220" s="160">
        <v>2071</v>
      </c>
      <c r="O220" s="160">
        <v>2071</v>
      </c>
      <c r="P220" s="161">
        <v>2109</v>
      </c>
      <c r="Q220" s="161">
        <v>2109</v>
      </c>
      <c r="R220" s="161">
        <v>2109</v>
      </c>
      <c r="S220" s="161">
        <v>2109</v>
      </c>
      <c r="T220" s="161">
        <v>2109</v>
      </c>
    </row>
    <row r="221" spans="1:20" ht="15" thickBot="1" x14ac:dyDescent="0.35">
      <c r="A221" s="499"/>
      <c r="B221" s="495" t="s">
        <v>98</v>
      </c>
      <c r="C221" s="495"/>
      <c r="D221" s="82">
        <v>16</v>
      </c>
      <c r="E221" s="82" t="s">
        <v>81</v>
      </c>
      <c r="F221" s="82">
        <v>16</v>
      </c>
      <c r="G221" s="82">
        <v>16</v>
      </c>
      <c r="H221" s="82">
        <v>16</v>
      </c>
      <c r="I221" s="82">
        <v>16</v>
      </c>
      <c r="J221" s="82">
        <v>16</v>
      </c>
      <c r="K221" s="82">
        <v>16</v>
      </c>
      <c r="L221" s="82">
        <v>16</v>
      </c>
      <c r="M221" s="82">
        <v>16</v>
      </c>
      <c r="N221" s="82">
        <v>16</v>
      </c>
      <c r="O221" s="82">
        <v>16</v>
      </c>
      <c r="P221" s="82">
        <v>16</v>
      </c>
      <c r="Q221" s="82">
        <v>16</v>
      </c>
      <c r="R221" s="82">
        <v>16</v>
      </c>
      <c r="S221" s="82">
        <v>16</v>
      </c>
      <c r="T221" s="82">
        <v>16</v>
      </c>
    </row>
    <row r="222" spans="1:20" ht="15" thickBot="1" x14ac:dyDescent="0.35">
      <c r="A222" s="499"/>
      <c r="B222" s="495"/>
      <c r="C222" s="495"/>
      <c r="D222" s="266">
        <v>2109</v>
      </c>
      <c r="E222" s="82" t="s">
        <v>97</v>
      </c>
      <c r="F222" s="269">
        <v>2033</v>
      </c>
      <c r="G222" s="269">
        <v>2033</v>
      </c>
      <c r="H222" s="269">
        <v>2033</v>
      </c>
      <c r="I222" s="269">
        <v>2033</v>
      </c>
      <c r="J222" s="269">
        <v>2033</v>
      </c>
      <c r="K222" s="160">
        <v>2071</v>
      </c>
      <c r="L222" s="160">
        <v>2071</v>
      </c>
      <c r="M222" s="160">
        <v>2071</v>
      </c>
      <c r="N222" s="160">
        <v>2071</v>
      </c>
      <c r="O222" s="160">
        <v>2071</v>
      </c>
      <c r="P222" s="161">
        <v>2109</v>
      </c>
      <c r="Q222" s="161">
        <v>2109</v>
      </c>
      <c r="R222" s="161">
        <v>2109</v>
      </c>
      <c r="S222" s="161">
        <v>2109</v>
      </c>
      <c r="T222" s="161">
        <v>2109</v>
      </c>
    </row>
    <row r="223" spans="1:20" ht="15" thickBot="1" x14ac:dyDescent="0.35">
      <c r="A223" s="499"/>
      <c r="B223" s="495" t="s">
        <v>99</v>
      </c>
      <c r="C223" s="495"/>
      <c r="D223" s="265">
        <v>0</v>
      </c>
      <c r="E223" s="82" t="s">
        <v>95</v>
      </c>
      <c r="F223" s="160">
        <v>0</v>
      </c>
      <c r="G223" s="160">
        <v>0</v>
      </c>
      <c r="H223" s="160">
        <v>0</v>
      </c>
      <c r="I223" s="160">
        <v>0</v>
      </c>
      <c r="J223" s="160">
        <v>0</v>
      </c>
      <c r="K223" s="160">
        <v>0</v>
      </c>
      <c r="L223" s="160">
        <v>0</v>
      </c>
      <c r="M223" s="160">
        <v>0</v>
      </c>
      <c r="N223" s="160">
        <v>0</v>
      </c>
      <c r="O223" s="160">
        <v>0</v>
      </c>
      <c r="P223" s="160">
        <v>0</v>
      </c>
      <c r="Q223" s="160">
        <v>0</v>
      </c>
      <c r="R223" s="160">
        <v>0</v>
      </c>
      <c r="S223" s="160">
        <v>0</v>
      </c>
      <c r="T223" s="160">
        <v>0</v>
      </c>
    </row>
    <row r="224" spans="1:20" ht="15" thickBot="1" x14ac:dyDescent="0.35">
      <c r="A224" s="499"/>
      <c r="B224" s="495"/>
      <c r="C224" s="495"/>
      <c r="D224" s="122">
        <v>0</v>
      </c>
      <c r="E224" s="82" t="s">
        <v>81</v>
      </c>
      <c r="F224" s="160">
        <v>0</v>
      </c>
      <c r="G224" s="160">
        <v>0</v>
      </c>
      <c r="H224" s="160">
        <v>0</v>
      </c>
      <c r="I224" s="160">
        <v>0</v>
      </c>
      <c r="J224" s="160">
        <v>0</v>
      </c>
      <c r="K224" s="160">
        <v>0</v>
      </c>
      <c r="L224" s="160">
        <v>0</v>
      </c>
      <c r="M224" s="160">
        <v>0</v>
      </c>
      <c r="N224" s="160">
        <v>0</v>
      </c>
      <c r="O224" s="160">
        <v>0</v>
      </c>
      <c r="P224" s="160">
        <v>0</v>
      </c>
      <c r="Q224" s="160">
        <v>0</v>
      </c>
      <c r="R224" s="160">
        <v>0</v>
      </c>
      <c r="S224" s="160">
        <v>0</v>
      </c>
      <c r="T224" s="160">
        <v>0</v>
      </c>
    </row>
    <row r="225" spans="1:22" ht="15" thickBot="1" x14ac:dyDescent="0.35">
      <c r="A225" s="499"/>
      <c r="B225" s="534" t="s">
        <v>100</v>
      </c>
      <c r="C225" s="411"/>
      <c r="D225" s="161">
        <v>0</v>
      </c>
      <c r="E225" s="82" t="s">
        <v>38</v>
      </c>
      <c r="F225" s="161">
        <v>0</v>
      </c>
      <c r="G225" s="161">
        <v>0</v>
      </c>
      <c r="H225" s="161">
        <v>0</v>
      </c>
      <c r="I225" s="161">
        <v>0</v>
      </c>
      <c r="J225" s="161">
        <v>0</v>
      </c>
      <c r="K225" s="161">
        <v>0</v>
      </c>
      <c r="L225" s="161">
        <v>0</v>
      </c>
      <c r="M225" s="161">
        <v>0</v>
      </c>
      <c r="N225" s="161">
        <v>0</v>
      </c>
      <c r="O225" s="161">
        <v>0</v>
      </c>
      <c r="P225" s="161">
        <v>0</v>
      </c>
      <c r="Q225" s="161">
        <v>0</v>
      </c>
      <c r="R225" s="161">
        <v>0</v>
      </c>
      <c r="S225" s="161">
        <v>0</v>
      </c>
      <c r="T225" s="161">
        <v>0</v>
      </c>
    </row>
    <row r="226" spans="1:22" ht="15" thickBot="1" x14ac:dyDescent="0.35">
      <c r="A226" s="499"/>
      <c r="B226" s="535"/>
      <c r="C226" s="536"/>
      <c r="D226" s="329">
        <v>5022</v>
      </c>
      <c r="E226" s="82" t="s">
        <v>38</v>
      </c>
      <c r="F226" s="329">
        <v>5081</v>
      </c>
      <c r="G226" s="329">
        <v>5081</v>
      </c>
      <c r="H226" s="329">
        <v>5081</v>
      </c>
      <c r="I226" s="329">
        <v>5081</v>
      </c>
      <c r="J226" s="329">
        <v>5081</v>
      </c>
      <c r="K226" s="329">
        <v>5051</v>
      </c>
      <c r="L226" s="329">
        <v>5051</v>
      </c>
      <c r="M226" s="329">
        <v>5051</v>
      </c>
      <c r="N226" s="329">
        <v>5051</v>
      </c>
      <c r="O226" s="329">
        <v>5051</v>
      </c>
      <c r="P226" s="329">
        <v>5022</v>
      </c>
      <c r="Q226" s="329">
        <v>5022</v>
      </c>
      <c r="R226" s="329">
        <v>5022</v>
      </c>
      <c r="S226" s="329">
        <v>5022</v>
      </c>
      <c r="T226" s="329">
        <v>5022</v>
      </c>
    </row>
    <row r="227" spans="1:22" ht="24.75" customHeight="1"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35.25"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6.2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41.25"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7" customHeight="1"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32.25"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9.7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20.25" customHeight="1"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8" customHeight="1"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29.25" customHeight="1"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3" customHeight="1"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8">
    <mergeCell ref="B80:C80"/>
    <mergeCell ref="B90:C9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M208:M209"/>
    <mergeCell ref="N208:N209"/>
    <mergeCell ref="O208:O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D208:D209"/>
    <mergeCell ref="F208:F209"/>
    <mergeCell ref="G208:G209"/>
    <mergeCell ref="H208:H209"/>
    <mergeCell ref="I208:I209"/>
    <mergeCell ref="J208:J209"/>
    <mergeCell ref="P208:P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N34:N35"/>
    <mergeCell ref="O34:O35"/>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Q32:Q33"/>
    <mergeCell ref="R32:R33"/>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S30:S31"/>
    <mergeCell ref="T30:T31"/>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M28:M29"/>
    <mergeCell ref="N28:N29"/>
    <mergeCell ref="O28:O29"/>
    <mergeCell ref="S26:S27"/>
    <mergeCell ref="T26:T27"/>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C22:C23"/>
    <mergeCell ref="D22:D23"/>
    <mergeCell ref="E22:E23"/>
    <mergeCell ref="F22:F23"/>
    <mergeCell ref="G22:G23"/>
    <mergeCell ref="Q24:Q25"/>
    <mergeCell ref="R24:R25"/>
    <mergeCell ref="S24:S25"/>
    <mergeCell ref="T24:T25"/>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T22:T23"/>
    <mergeCell ref="C24:C25"/>
    <mergeCell ref="D24:D25"/>
    <mergeCell ref="E24:E25"/>
    <mergeCell ref="A2:M2"/>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3:M3"/>
    <mergeCell ref="A4:I4"/>
    <mergeCell ref="A8:Q8"/>
    <mergeCell ref="A10:A11"/>
    <mergeCell ref="B70:C7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O20:O21"/>
    <mergeCell ref="P20:P21"/>
    <mergeCell ref="Q20:Q21"/>
    <mergeCell ref="R20:R21"/>
  </mergeCells>
  <pageMargins left="0.39370078740157483" right="3.937007874015748E-2" top="0.15748031496062992"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242"/>
  <sheetViews>
    <sheetView zoomScale="110" zoomScaleNormal="110" workbookViewId="0"/>
  </sheetViews>
  <sheetFormatPr defaultRowHeight="14.4" x14ac:dyDescent="0.3"/>
  <cols>
    <col min="1" max="1" width="4.44140625" customWidth="1"/>
    <col min="2" max="2" width="16.6640625" customWidth="1"/>
    <col min="3" max="3" width="6.5546875" customWidth="1"/>
    <col min="4" max="4" width="7.33203125" customWidth="1"/>
    <col min="5" max="5" width="5.33203125" customWidth="1"/>
    <col min="6" max="7" width="7" customWidth="1"/>
    <col min="8" max="8" width="7.109375" customWidth="1"/>
    <col min="9" max="9" width="6.33203125" customWidth="1"/>
    <col min="10" max="10" width="7.88671875" customWidth="1"/>
    <col min="11" max="11" width="6.109375" customWidth="1"/>
    <col min="12" max="12" width="7" customWidth="1"/>
    <col min="13" max="13" width="6.44140625" customWidth="1"/>
    <col min="14" max="14" width="7.5546875" customWidth="1"/>
    <col min="15" max="15" width="6.5546875" customWidth="1"/>
    <col min="16" max="16" width="6.44140625" customWidth="1"/>
    <col min="17" max="17" width="6.109375" customWidth="1"/>
    <col min="18" max="18" width="5.88671875" customWidth="1"/>
    <col min="19" max="19" width="6.88671875" customWidth="1"/>
    <col min="20" max="20" width="5.886718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K3" s="366"/>
      <c r="L3" s="366"/>
      <c r="T3" s="5"/>
    </row>
    <row r="4" spans="1:20" ht="15.6" x14ac:dyDescent="0.3">
      <c r="A4" s="453" t="s">
        <v>136</v>
      </c>
      <c r="B4" s="453"/>
      <c r="C4" s="453"/>
      <c r="D4" s="366"/>
      <c r="E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510"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510"/>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510"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510"/>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510"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t="s">
        <v>176</v>
      </c>
      <c r="R18" s="500">
        <v>100</v>
      </c>
      <c r="S18" s="500">
        <v>100</v>
      </c>
      <c r="T18" s="500">
        <v>100</v>
      </c>
    </row>
    <row r="19" spans="1:20" ht="15" thickBot="1" x14ac:dyDescent="0.35">
      <c r="A19" s="499"/>
      <c r="B19" s="495"/>
      <c r="C19" s="510"/>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510"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510"/>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510"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510"/>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510"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5" thickBot="1" x14ac:dyDescent="0.35">
      <c r="A25" s="499"/>
      <c r="B25" s="495"/>
      <c r="C25" s="510"/>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510"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510"/>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510"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510"/>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510"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510"/>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510"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510"/>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510"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510"/>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510"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15" thickBot="1" x14ac:dyDescent="0.35">
      <c r="A37" s="499"/>
      <c r="B37" s="344"/>
      <c r="C37" s="510"/>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20.2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35.25" customHeight="1" thickBot="1" x14ac:dyDescent="0.35">
      <c r="A63" s="499"/>
      <c r="B63" s="509"/>
      <c r="C63" s="509"/>
      <c r="D63" s="156">
        <f>D217</f>
        <v>1312</v>
      </c>
      <c r="E63" s="510"/>
      <c r="F63" s="156">
        <f>F217</f>
        <v>1027</v>
      </c>
      <c r="G63" s="156">
        <f t="shared" ref="G63:T63" si="0">G217</f>
        <v>1054</v>
      </c>
      <c r="H63" s="156">
        <f t="shared" si="0"/>
        <v>1081</v>
      </c>
      <c r="I63" s="156">
        <f t="shared" si="0"/>
        <v>1108</v>
      </c>
      <c r="J63" s="156">
        <f t="shared" si="0"/>
        <v>1108</v>
      </c>
      <c r="K63" s="156">
        <f t="shared" si="0"/>
        <v>1135</v>
      </c>
      <c r="L63" s="156">
        <f t="shared" si="0"/>
        <v>1162</v>
      </c>
      <c r="M63" s="156">
        <f t="shared" si="0"/>
        <v>1189</v>
      </c>
      <c r="N63" s="156">
        <f t="shared" si="0"/>
        <v>1216</v>
      </c>
      <c r="O63" s="156">
        <f t="shared" si="0"/>
        <v>1216</v>
      </c>
      <c r="P63" s="156">
        <f t="shared" si="0"/>
        <v>1243</v>
      </c>
      <c r="Q63" s="156">
        <f t="shared" si="0"/>
        <v>1270</v>
      </c>
      <c r="R63" s="156">
        <f t="shared" si="0"/>
        <v>1297</v>
      </c>
      <c r="S63" s="156">
        <f t="shared" si="0"/>
        <v>1312</v>
      </c>
      <c r="T63" s="156">
        <f t="shared" si="0"/>
        <v>1312</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21" customHeight="1"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6.7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8" customHeight="1"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15" thickBot="1" x14ac:dyDescent="0.35">
      <c r="A74" s="499"/>
      <c r="B74" s="508" t="s">
        <v>43</v>
      </c>
      <c r="C74" s="508"/>
      <c r="D74" s="283">
        <v>100</v>
      </c>
      <c r="E74" s="82" t="s">
        <v>38</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15"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23.25" customHeight="1"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21.75" customHeight="1"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25.5" customHeight="1" thickBot="1" x14ac:dyDescent="0.35">
      <c r="A80" s="499"/>
      <c r="B80" s="528" t="s">
        <v>181</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23.25" customHeight="1" thickBot="1" x14ac:dyDescent="0.35">
      <c r="A90" s="499"/>
      <c r="B90" s="528" t="s">
        <v>184</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21" customHeight="1"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27" customHeight="1"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30.7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7.2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5"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5"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21.75" customHeight="1"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3.25" customHeight="1"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7.75" customHeight="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39"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1"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1"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1"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1"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1" ht="27"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1" ht="23.2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1" ht="21" customHeight="1"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1"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1"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1"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1" ht="26.25" customHeight="1" thickBot="1" x14ac:dyDescent="0.35">
      <c r="A187" s="499"/>
      <c r="B187" s="521" t="s">
        <v>79</v>
      </c>
      <c r="C187" s="521"/>
      <c r="D187" s="346">
        <v>13.8</v>
      </c>
      <c r="E187" s="501" t="s">
        <v>20</v>
      </c>
      <c r="F187" s="346">
        <v>13.8</v>
      </c>
      <c r="G187" s="346">
        <v>13.8</v>
      </c>
      <c r="H187" s="346">
        <v>13.8</v>
      </c>
      <c r="I187" s="346">
        <v>13.8</v>
      </c>
      <c r="J187" s="346">
        <v>13.8</v>
      </c>
      <c r="K187" s="346">
        <v>13.8</v>
      </c>
      <c r="L187" s="346">
        <v>13.8</v>
      </c>
      <c r="M187" s="346">
        <v>13.8</v>
      </c>
      <c r="N187" s="346">
        <v>13.8</v>
      </c>
      <c r="O187" s="346">
        <v>13.8</v>
      </c>
      <c r="P187" s="346">
        <v>13.8</v>
      </c>
      <c r="Q187" s="346">
        <v>13.8</v>
      </c>
      <c r="R187" s="346">
        <v>13.8</v>
      </c>
      <c r="S187" s="346">
        <v>13.8</v>
      </c>
      <c r="T187" s="346">
        <v>13.8</v>
      </c>
    </row>
    <row r="188" spans="1:21" ht="26.25" customHeight="1" thickBot="1" x14ac:dyDescent="0.35">
      <c r="A188" s="499"/>
      <c r="B188" s="521"/>
      <c r="C188" s="521"/>
      <c r="D188" s="346"/>
      <c r="E188" s="501"/>
      <c r="F188" s="346"/>
      <c r="G188" s="346"/>
      <c r="H188" s="346"/>
      <c r="I188" s="346"/>
      <c r="J188" s="346"/>
      <c r="K188" s="346"/>
      <c r="L188" s="346"/>
      <c r="M188" s="346"/>
      <c r="N188" s="346"/>
      <c r="O188" s="346"/>
      <c r="P188" s="346"/>
      <c r="Q188" s="346"/>
      <c r="R188" s="346"/>
      <c r="S188" s="346"/>
      <c r="T188" s="346"/>
    </row>
    <row r="189" spans="1:21" ht="19.5" customHeight="1" thickBot="1" x14ac:dyDescent="0.35">
      <c r="A189" s="499"/>
      <c r="B189" s="508" t="s">
        <v>80</v>
      </c>
      <c r="C189" s="508"/>
      <c r="D189" s="323">
        <v>37.697000000000003</v>
      </c>
      <c r="E189" s="160" t="s">
        <v>81</v>
      </c>
      <c r="F189" s="323">
        <v>37.697000000000003</v>
      </c>
      <c r="G189" s="323">
        <v>37.697000000000003</v>
      </c>
      <c r="H189" s="323">
        <v>37.697000000000003</v>
      </c>
      <c r="I189" s="323">
        <v>37.697000000000003</v>
      </c>
      <c r="J189" s="323">
        <v>37.697000000000003</v>
      </c>
      <c r="K189" s="323">
        <v>37.697000000000003</v>
      </c>
      <c r="L189" s="323">
        <v>37.697000000000003</v>
      </c>
      <c r="M189" s="323">
        <v>37.697000000000003</v>
      </c>
      <c r="N189" s="323">
        <v>37.697000000000003</v>
      </c>
      <c r="O189" s="323">
        <v>37.697000000000003</v>
      </c>
      <c r="P189" s="323">
        <v>37.697000000000003</v>
      </c>
      <c r="Q189" s="323">
        <v>37.697000000000003</v>
      </c>
      <c r="R189" s="323">
        <v>37.697000000000003</v>
      </c>
      <c r="S189" s="323">
        <v>37.697000000000003</v>
      </c>
      <c r="T189" s="241">
        <f>S189+8.268</f>
        <v>45.965000000000003</v>
      </c>
      <c r="U189" s="19"/>
    </row>
    <row r="190" spans="1:21" ht="27" customHeight="1" thickBot="1" x14ac:dyDescent="0.35">
      <c r="A190" s="499"/>
      <c r="B190" s="508"/>
      <c r="C190" s="508"/>
      <c r="D190" s="241">
        <v>45.965000000000003</v>
      </c>
      <c r="E190" s="160" t="s">
        <v>81</v>
      </c>
      <c r="F190" s="323">
        <v>37.697000000000003</v>
      </c>
      <c r="G190" s="323">
        <v>37.697000000000003</v>
      </c>
      <c r="H190" s="323">
        <v>37.697000000000003</v>
      </c>
      <c r="I190" s="323">
        <v>37.697000000000003</v>
      </c>
      <c r="J190" s="323">
        <v>37.697000000000003</v>
      </c>
      <c r="K190" s="323">
        <v>37.697000000000003</v>
      </c>
      <c r="L190" s="323">
        <v>37.697000000000003</v>
      </c>
      <c r="M190" s="323">
        <v>37.697000000000003</v>
      </c>
      <c r="N190" s="323">
        <v>37.697000000000003</v>
      </c>
      <c r="O190" s="323">
        <v>37.697000000000003</v>
      </c>
      <c r="P190" s="323">
        <v>37.697000000000003</v>
      </c>
      <c r="Q190" s="323">
        <v>37.697000000000003</v>
      </c>
      <c r="R190" s="323">
        <v>37.697000000000003</v>
      </c>
      <c r="S190" s="241">
        <v>45.965000000000003</v>
      </c>
      <c r="T190" s="241">
        <v>45.965000000000003</v>
      </c>
      <c r="U190" s="19"/>
    </row>
    <row r="191" spans="1:21" ht="24.75" customHeight="1" thickBot="1" x14ac:dyDescent="0.35">
      <c r="A191" s="499"/>
      <c r="B191" s="508" t="s">
        <v>82</v>
      </c>
      <c r="C191" s="508"/>
      <c r="D191" s="354">
        <v>1.9</v>
      </c>
      <c r="E191" s="82" t="s">
        <v>83</v>
      </c>
      <c r="F191" s="354">
        <v>1.9</v>
      </c>
      <c r="G191" s="354">
        <v>1.9</v>
      </c>
      <c r="H191" s="354">
        <v>1.9</v>
      </c>
      <c r="I191" s="354">
        <v>1.9</v>
      </c>
      <c r="J191" s="354">
        <v>1.9</v>
      </c>
      <c r="K191" s="354">
        <v>1.9</v>
      </c>
      <c r="L191" s="354">
        <v>1.9</v>
      </c>
      <c r="M191" s="354">
        <v>1.9</v>
      </c>
      <c r="N191" s="354">
        <v>1.9</v>
      </c>
      <c r="O191" s="354">
        <v>1.9</v>
      </c>
      <c r="P191" s="354">
        <v>1.9</v>
      </c>
      <c r="Q191" s="354">
        <v>1.9</v>
      </c>
      <c r="R191" s="354">
        <v>1.9</v>
      </c>
      <c r="S191" s="354">
        <v>1.9</v>
      </c>
      <c r="T191" s="354">
        <v>1.9</v>
      </c>
      <c r="U191" s="19"/>
    </row>
    <row r="192" spans="1:21" ht="25.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c r="U192" s="19"/>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238">
        <v>39.064999999999998</v>
      </c>
      <c r="E199" s="82" t="s">
        <v>81</v>
      </c>
      <c r="F199" s="82">
        <v>30.797000000000001</v>
      </c>
      <c r="G199" s="82">
        <v>30.797000000000001</v>
      </c>
      <c r="H199" s="82">
        <v>30.797000000000001</v>
      </c>
      <c r="I199" s="82">
        <v>30.797000000000001</v>
      </c>
      <c r="J199" s="82">
        <v>30.797000000000001</v>
      </c>
      <c r="K199" s="82">
        <v>30.797000000000001</v>
      </c>
      <c r="L199" s="82">
        <v>30.797000000000001</v>
      </c>
      <c r="M199" s="82">
        <v>30.797000000000001</v>
      </c>
      <c r="N199" s="82">
        <v>30.797000000000001</v>
      </c>
      <c r="O199" s="82">
        <v>30.797000000000001</v>
      </c>
      <c r="P199" s="82">
        <v>30.797000000000001</v>
      </c>
      <c r="Q199" s="82">
        <v>30.797000000000001</v>
      </c>
      <c r="R199" s="82">
        <v>30.797000000000001</v>
      </c>
      <c r="S199" s="238">
        <v>39.064999999999998</v>
      </c>
      <c r="T199" s="238">
        <v>39.064999999999998</v>
      </c>
    </row>
    <row r="200" spans="1:20" ht="20.25" customHeight="1" thickBot="1" x14ac:dyDescent="0.35">
      <c r="A200" s="499"/>
      <c r="B200" s="521"/>
      <c r="C200" s="521"/>
      <c r="D200" s="82">
        <v>49.639000000000003</v>
      </c>
      <c r="E200" s="82" t="s">
        <v>81</v>
      </c>
      <c r="F200" s="82">
        <v>49.639000000000003</v>
      </c>
      <c r="G200" s="82">
        <v>49.639000000000003</v>
      </c>
      <c r="H200" s="82">
        <v>49.639000000000003</v>
      </c>
      <c r="I200" s="82">
        <v>49.639000000000003</v>
      </c>
      <c r="J200" s="82">
        <v>49.639000000000003</v>
      </c>
      <c r="K200" s="82">
        <v>49.639000000000003</v>
      </c>
      <c r="L200" s="82">
        <v>49.639000000000003</v>
      </c>
      <c r="M200" s="82">
        <v>49.639000000000003</v>
      </c>
      <c r="N200" s="82">
        <v>49.639000000000003</v>
      </c>
      <c r="O200" s="82">
        <v>49.639000000000003</v>
      </c>
      <c r="P200" s="82">
        <v>49.639000000000003</v>
      </c>
      <c r="Q200" s="82">
        <v>49.639000000000003</v>
      </c>
      <c r="R200" s="82">
        <v>49.639000000000003</v>
      </c>
      <c r="S200" s="82">
        <v>49.639000000000003</v>
      </c>
      <c r="T200" s="82">
        <v>49.639000000000003</v>
      </c>
    </row>
    <row r="201" spans="1:20" ht="19.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7.7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22.5" customHeight="1"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160">
        <v>25.4</v>
      </c>
      <c r="E204" s="82" t="s">
        <v>88</v>
      </c>
      <c r="F204" s="160">
        <v>25.4</v>
      </c>
      <c r="G204" s="160">
        <v>25.4</v>
      </c>
      <c r="H204" s="160">
        <v>25.4</v>
      </c>
      <c r="I204" s="160">
        <v>25.4</v>
      </c>
      <c r="J204" s="160">
        <v>25.4</v>
      </c>
      <c r="K204" s="160">
        <v>25.4</v>
      </c>
      <c r="L204" s="160">
        <v>25.4</v>
      </c>
      <c r="M204" s="160">
        <v>25.4</v>
      </c>
      <c r="N204" s="160">
        <v>25.4</v>
      </c>
      <c r="O204" s="160">
        <v>25.4</v>
      </c>
      <c r="P204" s="160">
        <v>25.4</v>
      </c>
      <c r="Q204" s="160">
        <v>25.4</v>
      </c>
      <c r="R204" s="160">
        <v>25.4</v>
      </c>
      <c r="S204" s="160">
        <v>25.4</v>
      </c>
      <c r="T204" s="160">
        <v>25.4</v>
      </c>
    </row>
    <row r="205" spans="1:20" ht="15" thickBot="1" x14ac:dyDescent="0.35">
      <c r="A205" s="499"/>
      <c r="B205" s="495"/>
      <c r="C205" s="495"/>
      <c r="D205" s="82">
        <v>49.639000000000003</v>
      </c>
      <c r="E205" s="82" t="s">
        <v>81</v>
      </c>
      <c r="F205" s="82">
        <v>49.639000000000003</v>
      </c>
      <c r="G205" s="82">
        <v>49.639000000000003</v>
      </c>
      <c r="H205" s="82">
        <v>49.639000000000003</v>
      </c>
      <c r="I205" s="82">
        <v>49.639000000000003</v>
      </c>
      <c r="J205" s="82">
        <v>49.639000000000003</v>
      </c>
      <c r="K205" s="82">
        <v>49.639000000000003</v>
      </c>
      <c r="L205" s="82">
        <v>49.639000000000003</v>
      </c>
      <c r="M205" s="82">
        <v>49.639000000000003</v>
      </c>
      <c r="N205" s="82">
        <v>49.639000000000003</v>
      </c>
      <c r="O205" s="82">
        <v>49.639000000000003</v>
      </c>
      <c r="P205" s="82">
        <v>49.639000000000003</v>
      </c>
      <c r="Q205" s="82">
        <v>49.639000000000003</v>
      </c>
      <c r="R205" s="82">
        <v>49.639000000000003</v>
      </c>
      <c r="S205" s="82">
        <v>49.639000000000003</v>
      </c>
      <c r="T205" s="82">
        <v>49.639000000000003</v>
      </c>
    </row>
    <row r="206" spans="1:20" ht="21.75" customHeight="1" thickBot="1" x14ac:dyDescent="0.35">
      <c r="A206" s="499"/>
      <c r="B206" s="495" t="s">
        <v>158</v>
      </c>
      <c r="C206" s="495"/>
      <c r="D206" s="160">
        <v>25.4</v>
      </c>
      <c r="E206" s="82" t="s">
        <v>88</v>
      </c>
      <c r="F206" s="160">
        <v>25.4</v>
      </c>
      <c r="G206" s="160">
        <v>25.4</v>
      </c>
      <c r="H206" s="160">
        <v>25.4</v>
      </c>
      <c r="I206" s="160">
        <v>25.4</v>
      </c>
      <c r="J206" s="160">
        <v>25.4</v>
      </c>
      <c r="K206" s="160">
        <v>25.4</v>
      </c>
      <c r="L206" s="160">
        <v>25.4</v>
      </c>
      <c r="M206" s="160">
        <v>25.4</v>
      </c>
      <c r="N206" s="160">
        <v>25.4</v>
      </c>
      <c r="O206" s="160">
        <v>25.4</v>
      </c>
      <c r="P206" s="160">
        <v>25.4</v>
      </c>
      <c r="Q206" s="160">
        <v>25.4</v>
      </c>
      <c r="R206" s="160">
        <v>25.4</v>
      </c>
      <c r="S206" s="160">
        <v>25.4</v>
      </c>
      <c r="T206" s="160">
        <v>25.4</v>
      </c>
    </row>
    <row r="207" spans="1:20" ht="31.5" customHeight="1" thickBot="1" x14ac:dyDescent="0.35">
      <c r="A207" s="499"/>
      <c r="B207" s="495"/>
      <c r="C207" s="495"/>
      <c r="D207" s="122">
        <v>25.4</v>
      </c>
      <c r="E207" s="82" t="s">
        <v>81</v>
      </c>
      <c r="F207" s="122">
        <v>25.4</v>
      </c>
      <c r="G207" s="122">
        <v>25.4</v>
      </c>
      <c r="H207" s="122">
        <v>25.4</v>
      </c>
      <c r="I207" s="122">
        <v>25.4</v>
      </c>
      <c r="J207" s="122">
        <v>25.4</v>
      </c>
      <c r="K207" s="122">
        <v>25.4</v>
      </c>
      <c r="L207" s="122">
        <v>25.4</v>
      </c>
      <c r="M207" s="122">
        <v>25.4</v>
      </c>
      <c r="N207" s="122">
        <v>25.4</v>
      </c>
      <c r="O207" s="122">
        <v>25.4</v>
      </c>
      <c r="P207" s="122">
        <v>25.4</v>
      </c>
      <c r="Q207" s="122">
        <v>25.4</v>
      </c>
      <c r="R207" s="122">
        <v>25.4</v>
      </c>
      <c r="S207" s="122">
        <v>25.4</v>
      </c>
      <c r="T207" s="122">
        <v>25.4</v>
      </c>
    </row>
    <row r="208" spans="1:20" ht="26.25" customHeight="1" thickBot="1" x14ac:dyDescent="0.35">
      <c r="A208" s="499"/>
      <c r="B208" s="495" t="s">
        <v>89</v>
      </c>
      <c r="C208" s="495"/>
      <c r="D208" s="550">
        <v>3.2</v>
      </c>
      <c r="E208" s="172" t="s">
        <v>83</v>
      </c>
      <c r="F208" s="550">
        <v>3.2</v>
      </c>
      <c r="G208" s="550">
        <v>3.2</v>
      </c>
      <c r="H208" s="550">
        <v>3.2</v>
      </c>
      <c r="I208" s="550">
        <v>3.2</v>
      </c>
      <c r="J208" s="550">
        <v>3.2</v>
      </c>
      <c r="K208" s="550">
        <v>3.2</v>
      </c>
      <c r="L208" s="550">
        <v>3.2</v>
      </c>
      <c r="M208" s="550">
        <v>3.2</v>
      </c>
      <c r="N208" s="550">
        <v>3.2</v>
      </c>
      <c r="O208" s="550">
        <v>3.2</v>
      </c>
      <c r="P208" s="550">
        <v>3.2</v>
      </c>
      <c r="Q208" s="550">
        <v>3.2</v>
      </c>
      <c r="R208" s="550">
        <v>3.2</v>
      </c>
      <c r="S208" s="550">
        <v>3.2</v>
      </c>
      <c r="T208" s="550">
        <v>3.2</v>
      </c>
    </row>
    <row r="209" spans="1:20" ht="27.75" customHeight="1" thickBot="1" x14ac:dyDescent="0.35">
      <c r="A209" s="499"/>
      <c r="B209" s="495"/>
      <c r="C209" s="495"/>
      <c r="D209" s="550"/>
      <c r="E209" s="172" t="s">
        <v>84</v>
      </c>
      <c r="F209" s="550"/>
      <c r="G209" s="550"/>
      <c r="H209" s="550"/>
      <c r="I209" s="550"/>
      <c r="J209" s="550"/>
      <c r="K209" s="550"/>
      <c r="L209" s="550"/>
      <c r="M209" s="550"/>
      <c r="N209" s="550"/>
      <c r="O209" s="550"/>
      <c r="P209" s="550"/>
      <c r="Q209" s="550"/>
      <c r="R209" s="550"/>
      <c r="S209" s="550"/>
      <c r="T209" s="550"/>
    </row>
    <row r="210" spans="1:20"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15"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265">
        <v>1312</v>
      </c>
      <c r="E217" s="82" t="s">
        <v>95</v>
      </c>
      <c r="F217" s="63">
        <v>1027</v>
      </c>
      <c r="G217" s="63">
        <v>1054</v>
      </c>
      <c r="H217" s="63">
        <v>1081</v>
      </c>
      <c r="I217" s="63">
        <v>1108</v>
      </c>
      <c r="J217" s="63">
        <v>1108</v>
      </c>
      <c r="K217" s="63">
        <f>J217+27</f>
        <v>1135</v>
      </c>
      <c r="L217" s="63">
        <f t="shared" ref="L217:N217" si="1">K217+27</f>
        <v>1162</v>
      </c>
      <c r="M217" s="63">
        <f t="shared" si="1"/>
        <v>1189</v>
      </c>
      <c r="N217" s="63">
        <f t="shared" si="1"/>
        <v>1216</v>
      </c>
      <c r="O217" s="63">
        <v>1216</v>
      </c>
      <c r="P217" s="63">
        <f>O217+27</f>
        <v>1243</v>
      </c>
      <c r="Q217" s="63">
        <f t="shared" ref="Q217:R217" si="2">P217+27</f>
        <v>1270</v>
      </c>
      <c r="R217" s="63">
        <f t="shared" si="2"/>
        <v>1297</v>
      </c>
      <c r="S217" s="63">
        <v>1312</v>
      </c>
      <c r="T217" s="286">
        <v>1312</v>
      </c>
    </row>
    <row r="218" spans="1:20" ht="15" thickBot="1" x14ac:dyDescent="0.35">
      <c r="A218" s="499"/>
      <c r="B218" s="495"/>
      <c r="C218" s="495"/>
      <c r="D218" s="238">
        <v>39.064999999999998</v>
      </c>
      <c r="E218" s="82" t="s">
        <v>81</v>
      </c>
      <c r="F218" s="82">
        <v>30.797000000000001</v>
      </c>
      <c r="G218" s="82">
        <v>30.797000000000001</v>
      </c>
      <c r="H218" s="82">
        <v>30.797000000000001</v>
      </c>
      <c r="I218" s="82">
        <v>30.797000000000001</v>
      </c>
      <c r="J218" s="82">
        <v>30.797000000000001</v>
      </c>
      <c r="K218" s="82">
        <v>30.797000000000001</v>
      </c>
      <c r="L218" s="82">
        <v>30.797000000000001</v>
      </c>
      <c r="M218" s="82">
        <v>30.797000000000001</v>
      </c>
      <c r="N218" s="82">
        <v>30.797000000000001</v>
      </c>
      <c r="O218" s="82">
        <v>30.797000000000001</v>
      </c>
      <c r="P218" s="82">
        <v>30.797000000000001</v>
      </c>
      <c r="Q218" s="82">
        <v>30.797000000000001</v>
      </c>
      <c r="R218" s="82">
        <v>30.797000000000001</v>
      </c>
      <c r="S218" s="238">
        <v>39.064999999999998</v>
      </c>
      <c r="T218" s="238">
        <v>39.064999999999998</v>
      </c>
    </row>
    <row r="219" spans="1:20" ht="15" thickBot="1" x14ac:dyDescent="0.35">
      <c r="A219" s="499"/>
      <c r="B219" s="495" t="s">
        <v>96</v>
      </c>
      <c r="C219" s="495"/>
      <c r="D219" s="238">
        <v>39.064999999999998</v>
      </c>
      <c r="E219" s="82" t="s">
        <v>81</v>
      </c>
      <c r="F219" s="82">
        <v>30.797000000000001</v>
      </c>
      <c r="G219" s="82">
        <v>30.797000000000001</v>
      </c>
      <c r="H219" s="82">
        <v>30.797000000000001</v>
      </c>
      <c r="I219" s="82">
        <v>30.797000000000001</v>
      </c>
      <c r="J219" s="82">
        <v>30.797000000000001</v>
      </c>
      <c r="K219" s="82">
        <v>30.797000000000001</v>
      </c>
      <c r="L219" s="82">
        <v>30.797000000000001</v>
      </c>
      <c r="M219" s="82">
        <v>30.797000000000001</v>
      </c>
      <c r="N219" s="82">
        <v>30.797000000000001</v>
      </c>
      <c r="O219" s="82">
        <v>30.797000000000001</v>
      </c>
      <c r="P219" s="82">
        <v>30.797000000000001</v>
      </c>
      <c r="Q219" s="82">
        <v>30.797000000000001</v>
      </c>
      <c r="R219" s="82">
        <v>30.797000000000001</v>
      </c>
      <c r="S219" s="238">
        <v>39.064999999999998</v>
      </c>
      <c r="T219" s="238">
        <v>39.064999999999998</v>
      </c>
    </row>
    <row r="220" spans="1:20" ht="15" thickBot="1" x14ac:dyDescent="0.35">
      <c r="A220" s="499"/>
      <c r="B220" s="495"/>
      <c r="C220" s="495"/>
      <c r="D220" s="266">
        <v>4951</v>
      </c>
      <c r="E220" s="82" t="s">
        <v>97</v>
      </c>
      <c r="F220" s="245">
        <v>2663</v>
      </c>
      <c r="G220" s="245">
        <v>2663</v>
      </c>
      <c r="H220" s="245">
        <v>2663</v>
      </c>
      <c r="I220" s="245">
        <v>2663</v>
      </c>
      <c r="J220" s="245">
        <v>2663</v>
      </c>
      <c r="K220" s="63">
        <v>4555</v>
      </c>
      <c r="L220" s="63">
        <v>4555</v>
      </c>
      <c r="M220" s="63">
        <v>4555</v>
      </c>
      <c r="N220" s="63">
        <v>4555</v>
      </c>
      <c r="O220" s="63">
        <v>4555</v>
      </c>
      <c r="P220" s="242">
        <v>4951</v>
      </c>
      <c r="Q220" s="242">
        <v>4951</v>
      </c>
      <c r="R220" s="242">
        <v>4951</v>
      </c>
      <c r="S220" s="242">
        <v>4951</v>
      </c>
      <c r="T220" s="242">
        <v>4951</v>
      </c>
    </row>
    <row r="221" spans="1:20" ht="15" thickBot="1" x14ac:dyDescent="0.35">
      <c r="A221" s="499"/>
      <c r="B221" s="495" t="s">
        <v>98</v>
      </c>
      <c r="C221" s="495"/>
      <c r="D221" s="241">
        <v>45.965000000000003</v>
      </c>
      <c r="E221" s="82" t="s">
        <v>81</v>
      </c>
      <c r="F221" s="323">
        <v>37.697000000000003</v>
      </c>
      <c r="G221" s="323">
        <v>37.697000000000003</v>
      </c>
      <c r="H221" s="323">
        <v>37.697000000000003</v>
      </c>
      <c r="I221" s="323">
        <v>37.697000000000003</v>
      </c>
      <c r="J221" s="323">
        <v>37.697000000000003</v>
      </c>
      <c r="K221" s="323">
        <v>37.697000000000003</v>
      </c>
      <c r="L221" s="323">
        <v>37.697000000000003</v>
      </c>
      <c r="M221" s="323">
        <v>37.697000000000003</v>
      </c>
      <c r="N221" s="323">
        <v>37.697000000000003</v>
      </c>
      <c r="O221" s="323">
        <v>37.697000000000003</v>
      </c>
      <c r="P221" s="323">
        <v>37.697000000000003</v>
      </c>
      <c r="Q221" s="323">
        <v>37.697000000000003</v>
      </c>
      <c r="R221" s="323">
        <v>37.697000000000003</v>
      </c>
      <c r="S221" s="241">
        <f>R221+8.268</f>
        <v>45.965000000000003</v>
      </c>
      <c r="T221" s="241">
        <v>45.965000000000003</v>
      </c>
    </row>
    <row r="222" spans="1:20" ht="15" thickBot="1" x14ac:dyDescent="0.35">
      <c r="A222" s="499"/>
      <c r="B222" s="495"/>
      <c r="C222" s="495"/>
      <c r="D222" s="266">
        <v>4951</v>
      </c>
      <c r="E222" s="82" t="s">
        <v>97</v>
      </c>
      <c r="F222" s="245">
        <v>2663</v>
      </c>
      <c r="G222" s="245">
        <v>2663</v>
      </c>
      <c r="H222" s="245">
        <v>2663</v>
      </c>
      <c r="I222" s="245">
        <v>2663</v>
      </c>
      <c r="J222" s="245">
        <v>2663</v>
      </c>
      <c r="K222" s="63">
        <v>4555</v>
      </c>
      <c r="L222" s="63">
        <v>4555</v>
      </c>
      <c r="M222" s="63">
        <v>4555</v>
      </c>
      <c r="N222" s="63">
        <v>4555</v>
      </c>
      <c r="O222" s="63">
        <v>4555</v>
      </c>
      <c r="P222" s="242">
        <v>4951</v>
      </c>
      <c r="Q222" s="242">
        <v>4951</v>
      </c>
      <c r="R222" s="242">
        <v>4951</v>
      </c>
      <c r="S222" s="242">
        <v>4951</v>
      </c>
      <c r="T222" s="242">
        <v>4951</v>
      </c>
    </row>
    <row r="223" spans="1:20" ht="15" thickBot="1" x14ac:dyDescent="0.35">
      <c r="A223" s="499"/>
      <c r="B223" s="495" t="s">
        <v>99</v>
      </c>
      <c r="C223" s="495"/>
      <c r="D223" s="265">
        <v>1000</v>
      </c>
      <c r="E223" s="82" t="s">
        <v>95</v>
      </c>
      <c r="F223" s="63">
        <v>870</v>
      </c>
      <c r="G223" s="63">
        <v>870</v>
      </c>
      <c r="H223" s="63">
        <v>870</v>
      </c>
      <c r="I223" s="63">
        <v>870</v>
      </c>
      <c r="J223" s="63">
        <v>870</v>
      </c>
      <c r="K223" s="63">
        <v>940</v>
      </c>
      <c r="L223" s="63">
        <v>940</v>
      </c>
      <c r="M223" s="63">
        <v>940</v>
      </c>
      <c r="N223" s="63">
        <v>940</v>
      </c>
      <c r="O223" s="63">
        <v>940</v>
      </c>
      <c r="P223" s="63">
        <v>1000</v>
      </c>
      <c r="Q223" s="63">
        <v>1000</v>
      </c>
      <c r="R223" s="63">
        <v>1000</v>
      </c>
      <c r="S223" s="63">
        <v>1000</v>
      </c>
      <c r="T223" s="63">
        <v>1000</v>
      </c>
    </row>
    <row r="224" spans="1:20" ht="15" thickBot="1" x14ac:dyDescent="0.35">
      <c r="A224" s="499"/>
      <c r="B224" s="495"/>
      <c r="C224" s="495"/>
      <c r="D224" s="160">
        <v>25.4</v>
      </c>
      <c r="E224" s="82" t="s">
        <v>88</v>
      </c>
      <c r="F224" s="160">
        <v>25.4</v>
      </c>
      <c r="G224" s="160">
        <v>25.4</v>
      </c>
      <c r="H224" s="160">
        <v>25.4</v>
      </c>
      <c r="I224" s="160">
        <v>25.4</v>
      </c>
      <c r="J224" s="160">
        <v>25.4</v>
      </c>
      <c r="K224" s="160">
        <v>25.4</v>
      </c>
      <c r="L224" s="160">
        <v>25.4</v>
      </c>
      <c r="M224" s="160">
        <v>25.4</v>
      </c>
      <c r="N224" s="160">
        <v>25.4</v>
      </c>
      <c r="O224" s="160">
        <v>25.4</v>
      </c>
      <c r="P224" s="160">
        <v>25.4</v>
      </c>
      <c r="Q224" s="160">
        <v>25.4</v>
      </c>
      <c r="R224" s="160">
        <v>25.4</v>
      </c>
      <c r="S224" s="160">
        <v>25.4</v>
      </c>
      <c r="T224" s="160">
        <v>25.4</v>
      </c>
    </row>
    <row r="225" spans="1:22" ht="15" thickBot="1" x14ac:dyDescent="0.35">
      <c r="A225" s="499"/>
      <c r="B225" s="534" t="s">
        <v>100</v>
      </c>
      <c r="C225" s="411"/>
      <c r="D225" s="161">
        <v>2503</v>
      </c>
      <c r="E225" s="82" t="s">
        <v>38</v>
      </c>
      <c r="F225" s="242">
        <v>2476</v>
      </c>
      <c r="G225" s="242">
        <v>2476</v>
      </c>
      <c r="H225" s="242">
        <v>2476</v>
      </c>
      <c r="I225" s="242">
        <v>2476</v>
      </c>
      <c r="J225" s="242">
        <v>2476</v>
      </c>
      <c r="K225" s="242">
        <v>2490</v>
      </c>
      <c r="L225" s="242">
        <v>2490</v>
      </c>
      <c r="M225" s="242">
        <v>2490</v>
      </c>
      <c r="N225" s="242">
        <v>2490</v>
      </c>
      <c r="O225" s="242">
        <v>2490</v>
      </c>
      <c r="P225" s="242">
        <v>2503</v>
      </c>
      <c r="Q225" s="242">
        <v>2503</v>
      </c>
      <c r="R225" s="242">
        <v>2503</v>
      </c>
      <c r="S225" s="242">
        <v>2503</v>
      </c>
      <c r="T225" s="242">
        <v>2503</v>
      </c>
    </row>
    <row r="226" spans="1:22" ht="15" thickBot="1" x14ac:dyDescent="0.35">
      <c r="A226" s="499"/>
      <c r="B226" s="535"/>
      <c r="C226" s="536"/>
      <c r="D226" s="161">
        <v>5267</v>
      </c>
      <c r="E226" s="82" t="s">
        <v>38</v>
      </c>
      <c r="F226" s="245">
        <v>5326</v>
      </c>
      <c r="G226" s="245">
        <v>5326</v>
      </c>
      <c r="H226" s="245">
        <v>5326</v>
      </c>
      <c r="I226" s="245">
        <v>5326</v>
      </c>
      <c r="J226" s="245">
        <v>5326</v>
      </c>
      <c r="K226" s="63">
        <v>5297</v>
      </c>
      <c r="L226" s="63">
        <v>5297</v>
      </c>
      <c r="M226" s="63">
        <v>5297</v>
      </c>
      <c r="N226" s="63">
        <v>5297</v>
      </c>
      <c r="O226" s="63">
        <v>5297</v>
      </c>
      <c r="P226" s="242">
        <v>5267</v>
      </c>
      <c r="Q226" s="242">
        <v>5267</v>
      </c>
      <c r="R226" s="242">
        <v>5267</v>
      </c>
      <c r="S226" s="242">
        <v>5267</v>
      </c>
      <c r="T226" s="242">
        <v>5267</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30.7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22.5"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15"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8.5" customHeight="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2.2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495"/>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495"/>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495"/>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A10:A11"/>
    <mergeCell ref="B80:C80"/>
    <mergeCell ref="B90:C90"/>
    <mergeCell ref="D213:D214"/>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M208:M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P208:P209"/>
    <mergeCell ref="D208:D209"/>
    <mergeCell ref="F208:F209"/>
    <mergeCell ref="G208:G209"/>
    <mergeCell ref="H208:H209"/>
    <mergeCell ref="I208:I209"/>
    <mergeCell ref="J208:J209"/>
    <mergeCell ref="N208:N209"/>
    <mergeCell ref="O208:O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2:M2"/>
    <mergeCell ref="A3:L3"/>
    <mergeCell ref="A4:E4"/>
    <mergeCell ref="A8:P8"/>
    <mergeCell ref="B70:C7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s>
  <pageMargins left="0.39370078740157483" right="3.937007874015748E-2" top="0.15748031496062992" bottom="0.15748031496062992"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242"/>
  <sheetViews>
    <sheetView zoomScale="110" zoomScaleNormal="110" workbookViewId="0"/>
  </sheetViews>
  <sheetFormatPr defaultRowHeight="14.4" x14ac:dyDescent="0.3"/>
  <cols>
    <col min="1" max="1" width="3.88671875" customWidth="1"/>
    <col min="2" max="2" width="20.6640625" customWidth="1"/>
    <col min="3" max="3" width="7" customWidth="1"/>
    <col min="4" max="4" width="6.109375" customWidth="1"/>
    <col min="5" max="5" width="5.6640625" customWidth="1"/>
    <col min="6" max="6" width="7.5546875" customWidth="1"/>
    <col min="7" max="7" width="6.109375" customWidth="1"/>
    <col min="8" max="8" width="5.6640625" customWidth="1"/>
    <col min="9" max="9" width="7.5546875" customWidth="1"/>
    <col min="10" max="10" width="6.33203125" customWidth="1"/>
    <col min="11" max="11" width="6.88671875" customWidth="1"/>
    <col min="12" max="12" width="7" customWidth="1"/>
    <col min="13" max="13" width="5.33203125" customWidth="1"/>
    <col min="14" max="14" width="5.5546875" customWidth="1"/>
    <col min="15" max="15" width="7.109375" customWidth="1"/>
    <col min="16" max="16" width="7.33203125" customWidth="1"/>
    <col min="17" max="17" width="5.6640625" customWidth="1"/>
    <col min="18" max="18" width="6.5546875" customWidth="1"/>
    <col min="19" max="19" width="5.88671875" customWidth="1"/>
    <col min="20" max="20" width="6.8867187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row>
    <row r="3" spans="1:20" ht="15.6" x14ac:dyDescent="0.3">
      <c r="A3" s="453" t="s">
        <v>164</v>
      </c>
      <c r="B3" s="453"/>
      <c r="C3" s="453"/>
      <c r="D3" s="367"/>
      <c r="E3" s="366"/>
      <c r="F3" s="366"/>
      <c r="G3" s="366"/>
      <c r="T3" s="5"/>
    </row>
    <row r="4" spans="1:20" ht="15.6" x14ac:dyDescent="0.3">
      <c r="A4" s="453" t="s">
        <v>137</v>
      </c>
      <c r="B4" s="453"/>
      <c r="C4" s="453"/>
      <c r="D4" s="366"/>
      <c r="E4" s="366"/>
      <c r="F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5"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5"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15"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495"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495"/>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495"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495"/>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495"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495"/>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15" thickBot="1" x14ac:dyDescent="0.35">
      <c r="A63" s="499"/>
      <c r="B63" s="509"/>
      <c r="C63" s="509"/>
      <c r="D63" s="156">
        <f>D217</f>
        <v>861</v>
      </c>
      <c r="E63" s="510"/>
      <c r="F63" s="156">
        <f>F217</f>
        <v>861</v>
      </c>
      <c r="G63" s="156">
        <f t="shared" ref="G63:T63" si="0">G217</f>
        <v>861</v>
      </c>
      <c r="H63" s="156">
        <f t="shared" si="0"/>
        <v>861</v>
      </c>
      <c r="I63" s="156">
        <f t="shared" si="0"/>
        <v>861</v>
      </c>
      <c r="J63" s="156">
        <f t="shared" si="0"/>
        <v>861</v>
      </c>
      <c r="K63" s="156">
        <f t="shared" si="0"/>
        <v>861</v>
      </c>
      <c r="L63" s="156">
        <f t="shared" si="0"/>
        <v>861</v>
      </c>
      <c r="M63" s="156">
        <f t="shared" si="0"/>
        <v>861</v>
      </c>
      <c r="N63" s="156">
        <f t="shared" si="0"/>
        <v>861</v>
      </c>
      <c r="O63" s="156">
        <f t="shared" si="0"/>
        <v>861</v>
      </c>
      <c r="P63" s="156">
        <f t="shared" si="0"/>
        <v>861</v>
      </c>
      <c r="Q63" s="156">
        <f t="shared" si="0"/>
        <v>861</v>
      </c>
      <c r="R63" s="156">
        <f t="shared" si="0"/>
        <v>861</v>
      </c>
      <c r="S63" s="156">
        <f t="shared" si="0"/>
        <v>861</v>
      </c>
      <c r="T63" s="156">
        <f t="shared" si="0"/>
        <v>861</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24"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9.25" customHeight="1" thickBot="1" x14ac:dyDescent="0.35">
      <c r="A74" s="499"/>
      <c r="B74" s="508" t="s">
        <v>43</v>
      </c>
      <c r="C74" s="508"/>
      <c r="D74" s="283">
        <v>100</v>
      </c>
      <c r="E74" s="82" t="s">
        <v>38</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4" customHeight="1"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19.5" customHeight="1" thickBot="1" x14ac:dyDescent="0.35">
      <c r="A80" s="499"/>
      <c r="B80" s="528" t="s">
        <v>181</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2" customHeight="1"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9" customHeight="1"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5.25" customHeight="1"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9.8"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16.5" customHeight="1" thickBot="1" x14ac:dyDescent="0.35">
      <c r="A90" s="499"/>
      <c r="B90" s="528" t="s">
        <v>184</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1.25" customHeight="1"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7.5" customHeight="1"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0.75" customHeight="1"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2.5"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5.25" customHeight="1"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4.5" customHeight="1"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4.5" customHeight="1"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4.5" customHeight="1"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5.25" customHeight="1"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22.5" customHeight="1"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4.5" hidden="1" customHeight="1"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6.75" customHeight="1"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8.25" customHeight="1"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5.25" customHeight="1"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2.75" customHeight="1"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6" customHeight="1"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6" customHeight="1"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5.25" customHeight="1"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4.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5"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2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4.5" customHeight="1"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9.75" customHeight="1"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6.5" customHeight="1"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28.5" customHeight="1"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384"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7.5" customHeight="1" thickBot="1" x14ac:dyDescent="0.35">
      <c r="A145" s="514"/>
      <c r="B145" s="495"/>
      <c r="C145" s="384"/>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384"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customHeight="1" thickBot="1" x14ac:dyDescent="0.35">
      <c r="A147" s="514"/>
      <c r="B147" s="495"/>
      <c r="C147" s="384"/>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384"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8.25" customHeight="1" thickBot="1" x14ac:dyDescent="0.35">
      <c r="A149" s="514"/>
      <c r="B149" s="495"/>
      <c r="C149" s="384"/>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384"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4.5" customHeight="1" thickBot="1" x14ac:dyDescent="0.35">
      <c r="A151" s="514"/>
      <c r="B151" s="495"/>
      <c r="C151" s="384"/>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384"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0.75" customHeight="1" thickBot="1" x14ac:dyDescent="0.35">
      <c r="A153" s="514"/>
      <c r="B153" s="495"/>
      <c r="C153" s="384"/>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384"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2.25" customHeight="1" thickBot="1" x14ac:dyDescent="0.35">
      <c r="A155" s="514"/>
      <c r="B155" s="495"/>
      <c r="C155" s="384"/>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04"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4.5" customHeight="1" thickBot="1" x14ac:dyDescent="0.35">
      <c r="A157" s="514"/>
      <c r="B157" s="504"/>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04"/>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7.5" customHeight="1" thickBot="1" x14ac:dyDescent="0.35">
      <c r="A159" s="514"/>
      <c r="B159" s="504"/>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04"/>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5.25" customHeight="1" thickBot="1" x14ac:dyDescent="0.35">
      <c r="A161" s="514"/>
      <c r="B161" s="504"/>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21.7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27"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27" customHeight="1"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24"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4" customHeight="1" thickBot="1" x14ac:dyDescent="0.35">
      <c r="A187" s="499"/>
      <c r="B187" s="521" t="s">
        <v>79</v>
      </c>
      <c r="C187" s="521"/>
      <c r="D187" s="357">
        <v>0.27500000000000002</v>
      </c>
      <c r="E187" s="501" t="s">
        <v>20</v>
      </c>
      <c r="F187" s="346">
        <v>37.5</v>
      </c>
      <c r="G187" s="346">
        <v>37.5</v>
      </c>
      <c r="H187" s="346">
        <v>37.5</v>
      </c>
      <c r="I187" s="346">
        <v>37.5</v>
      </c>
      <c r="J187" s="346">
        <v>37.5</v>
      </c>
      <c r="K187" s="346">
        <v>32</v>
      </c>
      <c r="L187" s="346">
        <v>32</v>
      </c>
      <c r="M187" s="346">
        <v>32</v>
      </c>
      <c r="N187" s="346">
        <v>32</v>
      </c>
      <c r="O187" s="346">
        <v>32</v>
      </c>
      <c r="P187" s="346">
        <v>27.5</v>
      </c>
      <c r="Q187" s="346">
        <v>27.5</v>
      </c>
      <c r="R187" s="346">
        <v>27.5</v>
      </c>
      <c r="S187" s="346">
        <v>27.5</v>
      </c>
      <c r="T187" s="346">
        <v>27.5</v>
      </c>
    </row>
    <row r="188" spans="1:20" ht="32.25" customHeight="1" thickBot="1" x14ac:dyDescent="0.35">
      <c r="A188" s="499"/>
      <c r="B188" s="521"/>
      <c r="C188" s="521"/>
      <c r="D188" s="357"/>
      <c r="E188" s="501"/>
      <c r="F188" s="346"/>
      <c r="G188" s="346"/>
      <c r="H188" s="346"/>
      <c r="I188" s="346"/>
      <c r="J188" s="346"/>
      <c r="K188" s="346"/>
      <c r="L188" s="346"/>
      <c r="M188" s="346"/>
      <c r="N188" s="346"/>
      <c r="O188" s="346"/>
      <c r="P188" s="346"/>
      <c r="Q188" s="346"/>
      <c r="R188" s="346"/>
      <c r="S188" s="346"/>
      <c r="T188" s="346"/>
    </row>
    <row r="189" spans="1:20" ht="21.75" customHeight="1" thickBot="1" x14ac:dyDescent="0.35">
      <c r="A189" s="499"/>
      <c r="B189" s="508" t="s">
        <v>80</v>
      </c>
      <c r="C189" s="508"/>
      <c r="D189" s="330">
        <v>16.71</v>
      </c>
      <c r="E189" s="82"/>
      <c r="F189" s="330">
        <v>16.71</v>
      </c>
      <c r="G189" s="330">
        <v>16.71</v>
      </c>
      <c r="H189" s="330">
        <v>16.71</v>
      </c>
      <c r="I189" s="330">
        <v>16.71</v>
      </c>
      <c r="J189" s="330">
        <v>16.71</v>
      </c>
      <c r="K189" s="330">
        <v>16.71</v>
      </c>
      <c r="L189" s="330">
        <v>16.71</v>
      </c>
      <c r="M189" s="330">
        <v>16.71</v>
      </c>
      <c r="N189" s="330">
        <v>16.71</v>
      </c>
      <c r="O189" s="330">
        <v>16.71</v>
      </c>
      <c r="P189" s="330">
        <v>16.71</v>
      </c>
      <c r="Q189" s="330">
        <v>16.71</v>
      </c>
      <c r="R189" s="330">
        <v>16.71</v>
      </c>
      <c r="S189" s="330">
        <v>16.71</v>
      </c>
      <c r="T189" s="150">
        <v>19.779</v>
      </c>
    </row>
    <row r="190" spans="1:20" ht="23.25" customHeight="1" thickBot="1" x14ac:dyDescent="0.35">
      <c r="A190" s="499"/>
      <c r="B190" s="508"/>
      <c r="C190" s="508"/>
      <c r="D190" s="151">
        <v>19.779</v>
      </c>
      <c r="E190" s="82"/>
      <c r="F190" s="151">
        <v>19.779</v>
      </c>
      <c r="G190" s="151">
        <v>19.779</v>
      </c>
      <c r="H190" s="151">
        <v>19.779</v>
      </c>
      <c r="I190" s="151">
        <v>19.779</v>
      </c>
      <c r="J190" s="151">
        <v>19.779</v>
      </c>
      <c r="K190" s="151">
        <v>19.779</v>
      </c>
      <c r="L190" s="151">
        <v>19.779</v>
      </c>
      <c r="M190" s="151">
        <v>19.779</v>
      </c>
      <c r="N190" s="151">
        <v>19.779</v>
      </c>
      <c r="O190" s="151">
        <v>19.779</v>
      </c>
      <c r="P190" s="151">
        <v>19.779</v>
      </c>
      <c r="Q190" s="151">
        <v>19.779</v>
      </c>
      <c r="R190" s="151">
        <v>19.779</v>
      </c>
      <c r="S190" s="151">
        <v>19.779</v>
      </c>
      <c r="T190" s="151">
        <v>19.779</v>
      </c>
    </row>
    <row r="191" spans="1:20" ht="21" customHeight="1" thickBot="1" x14ac:dyDescent="0.35">
      <c r="A191" s="499"/>
      <c r="B191" s="508" t="s">
        <v>82</v>
      </c>
      <c r="C191" s="508"/>
      <c r="D191" s="354">
        <v>0.35</v>
      </c>
      <c r="E191" s="82" t="s">
        <v>83</v>
      </c>
      <c r="F191" s="354">
        <v>0.35</v>
      </c>
      <c r="G191" s="354">
        <v>0.35</v>
      </c>
      <c r="H191" s="354">
        <v>0.35</v>
      </c>
      <c r="I191" s="354">
        <v>0.35</v>
      </c>
      <c r="J191" s="354">
        <v>0.35</v>
      </c>
      <c r="K191" s="354">
        <v>0.35</v>
      </c>
      <c r="L191" s="354">
        <v>0.35</v>
      </c>
      <c r="M191" s="354">
        <v>0.35</v>
      </c>
      <c r="N191" s="354">
        <v>0.35</v>
      </c>
      <c r="O191" s="354">
        <v>0.35</v>
      </c>
      <c r="P191" s="354">
        <v>0.35</v>
      </c>
      <c r="Q191" s="354">
        <v>0.35</v>
      </c>
      <c r="R191" s="354">
        <v>0.35</v>
      </c>
      <c r="S191" s="354">
        <v>0.35</v>
      </c>
      <c r="T191" s="354">
        <v>0.35</v>
      </c>
    </row>
    <row r="192" spans="1:20" ht="30.7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2"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150">
        <v>19.103000000000002</v>
      </c>
      <c r="E199" s="82" t="s">
        <v>81</v>
      </c>
      <c r="F199" s="150">
        <v>19.103000000000002</v>
      </c>
      <c r="G199" s="150">
        <v>19.103000000000002</v>
      </c>
      <c r="H199" s="150">
        <v>19.103000000000002</v>
      </c>
      <c r="I199" s="150">
        <v>19.103000000000002</v>
      </c>
      <c r="J199" s="150">
        <v>19.103000000000002</v>
      </c>
      <c r="K199" s="150">
        <v>19.103000000000002</v>
      </c>
      <c r="L199" s="150">
        <v>19.103000000000002</v>
      </c>
      <c r="M199" s="150">
        <v>19.103000000000002</v>
      </c>
      <c r="N199" s="150">
        <v>19.103000000000002</v>
      </c>
      <c r="O199" s="150">
        <v>19.103000000000002</v>
      </c>
      <c r="P199" s="150">
        <v>19.103000000000002</v>
      </c>
      <c r="Q199" s="150">
        <v>19.103000000000002</v>
      </c>
      <c r="R199" s="150">
        <v>19.103000000000002</v>
      </c>
      <c r="S199" s="150">
        <v>19.103000000000002</v>
      </c>
      <c r="T199" s="150">
        <v>19.103000000000002</v>
      </c>
    </row>
    <row r="200" spans="1:20" ht="15" thickBot="1" x14ac:dyDescent="0.35">
      <c r="A200" s="499"/>
      <c r="B200" s="521"/>
      <c r="C200" s="521"/>
      <c r="D200" s="82">
        <v>35.1</v>
      </c>
      <c r="E200" s="82" t="s">
        <v>81</v>
      </c>
      <c r="F200" s="82">
        <v>35.1</v>
      </c>
      <c r="G200" s="82">
        <v>35.1</v>
      </c>
      <c r="H200" s="82">
        <v>35.1</v>
      </c>
      <c r="I200" s="82">
        <v>35.1</v>
      </c>
      <c r="J200" s="82">
        <v>35.1</v>
      </c>
      <c r="K200" s="82">
        <v>35.1</v>
      </c>
      <c r="L200" s="82">
        <v>35.1</v>
      </c>
      <c r="M200" s="82">
        <v>35.1</v>
      </c>
      <c r="N200" s="82">
        <v>35.1</v>
      </c>
      <c r="O200" s="82">
        <v>35.1</v>
      </c>
      <c r="P200" s="82">
        <v>35.1</v>
      </c>
      <c r="Q200" s="82">
        <v>35.1</v>
      </c>
      <c r="R200" s="82">
        <v>35.1</v>
      </c>
      <c r="S200" s="82">
        <v>35.1</v>
      </c>
      <c r="T200" s="82">
        <v>35.1</v>
      </c>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15"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122">
        <v>17.864999999999998</v>
      </c>
      <c r="E204" s="82" t="s">
        <v>88</v>
      </c>
      <c r="F204" s="122">
        <v>10.7</v>
      </c>
      <c r="G204" s="122">
        <v>10.7</v>
      </c>
      <c r="H204" s="122">
        <v>10.7</v>
      </c>
      <c r="I204" s="122">
        <v>10.7</v>
      </c>
      <c r="J204" s="122">
        <v>10.7</v>
      </c>
      <c r="K204" s="122">
        <v>10.7</v>
      </c>
      <c r="L204" s="122">
        <v>10.7</v>
      </c>
      <c r="M204" s="122">
        <v>10.7</v>
      </c>
      <c r="N204" s="122">
        <v>10.7</v>
      </c>
      <c r="O204" s="122">
        <v>10.7</v>
      </c>
      <c r="P204" s="122">
        <v>10.7</v>
      </c>
      <c r="Q204" s="122">
        <v>10.7</v>
      </c>
      <c r="R204" s="122">
        <v>10.7</v>
      </c>
      <c r="S204" s="122">
        <f>10.7+7.165</f>
        <v>17.864999999999998</v>
      </c>
      <c r="T204" s="122">
        <f>10.7+7.165</f>
        <v>17.864999999999998</v>
      </c>
    </row>
    <row r="205" spans="1:20" ht="15" thickBot="1" x14ac:dyDescent="0.35">
      <c r="A205" s="499"/>
      <c r="B205" s="495"/>
      <c r="C205" s="495"/>
      <c r="D205" s="82">
        <v>35.1</v>
      </c>
      <c r="E205" s="82" t="s">
        <v>81</v>
      </c>
      <c r="F205" s="82">
        <v>35.1</v>
      </c>
      <c r="G205" s="82">
        <v>35.1</v>
      </c>
      <c r="H205" s="82">
        <v>35.1</v>
      </c>
      <c r="I205" s="82">
        <v>35.1</v>
      </c>
      <c r="J205" s="82">
        <v>35.1</v>
      </c>
      <c r="K205" s="82">
        <v>35.1</v>
      </c>
      <c r="L205" s="82">
        <v>35.1</v>
      </c>
      <c r="M205" s="82">
        <v>35.1</v>
      </c>
      <c r="N205" s="82">
        <v>35.1</v>
      </c>
      <c r="O205" s="82">
        <v>35.1</v>
      </c>
      <c r="P205" s="82">
        <v>35.1</v>
      </c>
      <c r="Q205" s="82">
        <v>35.1</v>
      </c>
      <c r="R205" s="82">
        <v>35.1</v>
      </c>
      <c r="S205" s="82">
        <v>35.1</v>
      </c>
      <c r="T205" s="82">
        <v>35.1</v>
      </c>
    </row>
    <row r="206" spans="1:20" ht="23.25" customHeight="1" thickBot="1" x14ac:dyDescent="0.35">
      <c r="A206" s="499"/>
      <c r="B206" s="495" t="s">
        <v>158</v>
      </c>
      <c r="C206" s="495"/>
      <c r="D206" s="122">
        <v>10.7</v>
      </c>
      <c r="E206" s="82" t="s">
        <v>88</v>
      </c>
      <c r="F206" s="122">
        <v>10.7</v>
      </c>
      <c r="G206" s="122">
        <v>10.7</v>
      </c>
      <c r="H206" s="122">
        <v>10.7</v>
      </c>
      <c r="I206" s="122">
        <v>10.7</v>
      </c>
      <c r="J206" s="122">
        <v>10.7</v>
      </c>
      <c r="K206" s="122">
        <v>10.7</v>
      </c>
      <c r="L206" s="122">
        <v>10.7</v>
      </c>
      <c r="M206" s="122">
        <v>10.7</v>
      </c>
      <c r="N206" s="122">
        <v>10.7</v>
      </c>
      <c r="O206" s="122">
        <v>10.7</v>
      </c>
      <c r="P206" s="122">
        <v>10.7</v>
      </c>
      <c r="Q206" s="122">
        <v>10.7</v>
      </c>
      <c r="R206" s="122">
        <v>10.7</v>
      </c>
      <c r="S206" s="122">
        <v>10.7</v>
      </c>
      <c r="T206" s="122">
        <v>17.864999999999998</v>
      </c>
    </row>
    <row r="207" spans="1:20" ht="24.75" customHeight="1" thickBot="1" x14ac:dyDescent="0.35">
      <c r="A207" s="499"/>
      <c r="B207" s="495"/>
      <c r="C207" s="495"/>
      <c r="D207" s="122">
        <v>17.864999999999998</v>
      </c>
      <c r="E207" s="82" t="s">
        <v>88</v>
      </c>
      <c r="F207" s="122">
        <v>10.7</v>
      </c>
      <c r="G207" s="122">
        <v>10.7</v>
      </c>
      <c r="H207" s="122">
        <v>10.7</v>
      </c>
      <c r="I207" s="122">
        <v>10.7</v>
      </c>
      <c r="J207" s="122">
        <v>10.7</v>
      </c>
      <c r="K207" s="122">
        <v>10.7</v>
      </c>
      <c r="L207" s="122">
        <v>10.7</v>
      </c>
      <c r="M207" s="122">
        <v>10.7</v>
      </c>
      <c r="N207" s="122">
        <v>10.7</v>
      </c>
      <c r="O207" s="122">
        <v>10.7</v>
      </c>
      <c r="P207" s="122">
        <v>10.7</v>
      </c>
      <c r="Q207" s="122">
        <v>10.7</v>
      </c>
      <c r="R207" s="122">
        <v>10.7</v>
      </c>
      <c r="S207" s="122">
        <f>10.7+7.165</f>
        <v>17.864999999999998</v>
      </c>
      <c r="T207" s="122">
        <f>10.7+7.165</f>
        <v>17.864999999999998</v>
      </c>
    </row>
    <row r="208" spans="1:20" ht="21" customHeight="1" thickBot="1" x14ac:dyDescent="0.35">
      <c r="A208" s="499"/>
      <c r="B208" s="495" t="s">
        <v>89</v>
      </c>
      <c r="C208" s="495"/>
      <c r="D208" s="543">
        <v>3.3</v>
      </c>
      <c r="E208" s="82" t="s">
        <v>83</v>
      </c>
      <c r="F208" s="533">
        <v>3.3</v>
      </c>
      <c r="G208" s="533">
        <v>3.3</v>
      </c>
      <c r="H208" s="533">
        <v>3.3</v>
      </c>
      <c r="I208" s="533">
        <v>3.3</v>
      </c>
      <c r="J208" s="533">
        <v>3.3</v>
      </c>
      <c r="K208" s="533">
        <v>3.3</v>
      </c>
      <c r="L208" s="533">
        <v>3.3</v>
      </c>
      <c r="M208" s="533">
        <v>3.3</v>
      </c>
      <c r="N208" s="533">
        <v>3.3</v>
      </c>
      <c r="O208" s="533">
        <v>3.3</v>
      </c>
      <c r="P208" s="533">
        <v>3.3</v>
      </c>
      <c r="Q208" s="533">
        <v>3.3</v>
      </c>
      <c r="R208" s="533">
        <v>3.3</v>
      </c>
      <c r="S208" s="533">
        <v>3.3</v>
      </c>
      <c r="T208" s="533">
        <v>3.3</v>
      </c>
    </row>
    <row r="209" spans="1:20" ht="21.75" customHeight="1" thickBot="1" x14ac:dyDescent="0.35">
      <c r="A209" s="499"/>
      <c r="B209" s="495"/>
      <c r="C209" s="495"/>
      <c r="D209" s="543"/>
      <c r="E209" s="82" t="s">
        <v>84</v>
      </c>
      <c r="F209" s="533"/>
      <c r="G209" s="533"/>
      <c r="H209" s="533"/>
      <c r="I209" s="533"/>
      <c r="J209" s="533"/>
      <c r="K209" s="533"/>
      <c r="L209" s="533"/>
      <c r="M209" s="533"/>
      <c r="N209" s="533"/>
      <c r="O209" s="533"/>
      <c r="P209" s="533"/>
      <c r="Q209" s="533"/>
      <c r="R209" s="533"/>
      <c r="S209" s="533"/>
      <c r="T209" s="533"/>
    </row>
    <row r="210" spans="1:20" ht="12" customHeight="1"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8.25" customHeight="1"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154"/>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154"/>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150">
        <v>861</v>
      </c>
      <c r="E217" s="82" t="s">
        <v>95</v>
      </c>
      <c r="F217" s="160">
        <v>861</v>
      </c>
      <c r="G217" s="160">
        <v>861</v>
      </c>
      <c r="H217" s="160">
        <v>861</v>
      </c>
      <c r="I217" s="160">
        <v>861</v>
      </c>
      <c r="J217" s="160">
        <v>861</v>
      </c>
      <c r="K217" s="160">
        <v>861</v>
      </c>
      <c r="L217" s="160">
        <v>861</v>
      </c>
      <c r="M217" s="160">
        <v>861</v>
      </c>
      <c r="N217" s="160">
        <v>861</v>
      </c>
      <c r="O217" s="160">
        <v>861</v>
      </c>
      <c r="P217" s="160">
        <v>861</v>
      </c>
      <c r="Q217" s="160">
        <v>861</v>
      </c>
      <c r="R217" s="160">
        <v>861</v>
      </c>
      <c r="S217" s="160">
        <v>861</v>
      </c>
      <c r="T217" s="160">
        <v>861</v>
      </c>
    </row>
    <row r="218" spans="1:20" ht="15" thickBot="1" x14ac:dyDescent="0.35">
      <c r="A218" s="499"/>
      <c r="B218" s="495"/>
      <c r="C218" s="495"/>
      <c r="D218" s="150">
        <v>19.103000000000002</v>
      </c>
      <c r="E218" s="82" t="s">
        <v>81</v>
      </c>
      <c r="F218" s="265">
        <f>16.034+3.069</f>
        <v>19.102999999999998</v>
      </c>
      <c r="G218" s="265">
        <f t="shared" ref="G218:S219" si="1">16.034+3.069</f>
        <v>19.102999999999998</v>
      </c>
      <c r="H218" s="265">
        <f t="shared" si="1"/>
        <v>19.102999999999998</v>
      </c>
      <c r="I218" s="265">
        <f t="shared" si="1"/>
        <v>19.102999999999998</v>
      </c>
      <c r="J218" s="265">
        <f t="shared" si="1"/>
        <v>19.102999999999998</v>
      </c>
      <c r="K218" s="265">
        <f t="shared" si="1"/>
        <v>19.102999999999998</v>
      </c>
      <c r="L218" s="265">
        <f t="shared" si="1"/>
        <v>19.102999999999998</v>
      </c>
      <c r="M218" s="265">
        <f t="shared" si="1"/>
        <v>19.102999999999998</v>
      </c>
      <c r="N218" s="265">
        <f t="shared" si="1"/>
        <v>19.102999999999998</v>
      </c>
      <c r="O218" s="265">
        <f t="shared" si="1"/>
        <v>19.102999999999998</v>
      </c>
      <c r="P218" s="265">
        <f t="shared" si="1"/>
        <v>19.102999999999998</v>
      </c>
      <c r="Q218" s="265">
        <f t="shared" si="1"/>
        <v>19.102999999999998</v>
      </c>
      <c r="R218" s="265">
        <f t="shared" si="1"/>
        <v>19.102999999999998</v>
      </c>
      <c r="S218" s="265">
        <f t="shared" si="1"/>
        <v>19.102999999999998</v>
      </c>
      <c r="T218" s="265">
        <v>19.103000000000002</v>
      </c>
    </row>
    <row r="219" spans="1:20" ht="15" thickBot="1" x14ac:dyDescent="0.35">
      <c r="A219" s="499"/>
      <c r="B219" s="495" t="s">
        <v>96</v>
      </c>
      <c r="C219" s="495"/>
      <c r="D219" s="150">
        <v>19.103000000000002</v>
      </c>
      <c r="E219" s="82" t="s">
        <v>81</v>
      </c>
      <c r="F219" s="265">
        <f>16.034+3.069</f>
        <v>19.102999999999998</v>
      </c>
      <c r="G219" s="265">
        <f t="shared" si="1"/>
        <v>19.102999999999998</v>
      </c>
      <c r="H219" s="265">
        <f t="shared" si="1"/>
        <v>19.102999999999998</v>
      </c>
      <c r="I219" s="265">
        <f t="shared" si="1"/>
        <v>19.102999999999998</v>
      </c>
      <c r="J219" s="265">
        <f t="shared" si="1"/>
        <v>19.102999999999998</v>
      </c>
      <c r="K219" s="265">
        <f t="shared" si="1"/>
        <v>19.102999999999998</v>
      </c>
      <c r="L219" s="265">
        <f t="shared" si="1"/>
        <v>19.102999999999998</v>
      </c>
      <c r="M219" s="265">
        <f t="shared" si="1"/>
        <v>19.102999999999998</v>
      </c>
      <c r="N219" s="265">
        <f t="shared" si="1"/>
        <v>19.102999999999998</v>
      </c>
      <c r="O219" s="265">
        <f t="shared" si="1"/>
        <v>19.102999999999998</v>
      </c>
      <c r="P219" s="265">
        <f t="shared" si="1"/>
        <v>19.102999999999998</v>
      </c>
      <c r="Q219" s="265">
        <f t="shared" si="1"/>
        <v>19.102999999999998</v>
      </c>
      <c r="R219" s="265">
        <f t="shared" si="1"/>
        <v>19.102999999999998</v>
      </c>
      <c r="S219" s="265">
        <v>19.103000000000002</v>
      </c>
      <c r="T219" s="265">
        <v>19.103000000000002</v>
      </c>
    </row>
    <row r="220" spans="1:20" ht="15" thickBot="1" x14ac:dyDescent="0.35">
      <c r="A220" s="499"/>
      <c r="B220" s="495"/>
      <c r="C220" s="495"/>
      <c r="D220" s="242">
        <v>2676</v>
      </c>
      <c r="E220" s="82" t="s">
        <v>97</v>
      </c>
      <c r="F220" s="269">
        <v>2281</v>
      </c>
      <c r="G220" s="269">
        <v>2281</v>
      </c>
      <c r="H220" s="269">
        <v>2281</v>
      </c>
      <c r="I220" s="269">
        <v>2281</v>
      </c>
      <c r="J220" s="269">
        <v>2281</v>
      </c>
      <c r="K220" s="160">
        <v>2409</v>
      </c>
      <c r="L220" s="160">
        <v>2409</v>
      </c>
      <c r="M220" s="160">
        <v>2409</v>
      </c>
      <c r="N220" s="160">
        <v>2409</v>
      </c>
      <c r="O220" s="160">
        <v>2409</v>
      </c>
      <c r="P220" s="161">
        <v>2676</v>
      </c>
      <c r="Q220" s="161">
        <v>2676</v>
      </c>
      <c r="R220" s="161">
        <v>2676</v>
      </c>
      <c r="S220" s="161">
        <v>2676</v>
      </c>
      <c r="T220" s="161">
        <v>2676</v>
      </c>
    </row>
    <row r="221" spans="1:20" ht="15" thickBot="1" x14ac:dyDescent="0.35">
      <c r="A221" s="499"/>
      <c r="B221" s="495" t="s">
        <v>98</v>
      </c>
      <c r="C221" s="495"/>
      <c r="D221" s="151">
        <v>19.779</v>
      </c>
      <c r="E221" s="82" t="s">
        <v>81</v>
      </c>
      <c r="F221" s="265">
        <v>19.779</v>
      </c>
      <c r="G221" s="265">
        <v>19.779</v>
      </c>
      <c r="H221" s="265">
        <v>19.779</v>
      </c>
      <c r="I221" s="265">
        <v>19.779</v>
      </c>
      <c r="J221" s="265">
        <v>19.779</v>
      </c>
      <c r="K221" s="265">
        <v>19.779</v>
      </c>
      <c r="L221" s="265">
        <v>19.779</v>
      </c>
      <c r="M221" s="265">
        <v>19.779</v>
      </c>
      <c r="N221" s="265">
        <v>19.779</v>
      </c>
      <c r="O221" s="265">
        <v>19.779</v>
      </c>
      <c r="P221" s="265">
        <v>19.779</v>
      </c>
      <c r="Q221" s="265">
        <v>19.779</v>
      </c>
      <c r="R221" s="265">
        <v>19.779</v>
      </c>
      <c r="S221" s="265">
        <v>19.779</v>
      </c>
      <c r="T221" s="265">
        <v>19.779</v>
      </c>
    </row>
    <row r="222" spans="1:20" ht="15" thickBot="1" x14ac:dyDescent="0.35">
      <c r="A222" s="499"/>
      <c r="B222" s="495"/>
      <c r="C222" s="495"/>
      <c r="D222" s="242">
        <v>2676</v>
      </c>
      <c r="E222" s="82" t="s">
        <v>97</v>
      </c>
      <c r="F222" s="269">
        <v>2281</v>
      </c>
      <c r="G222" s="269">
        <v>2281</v>
      </c>
      <c r="H222" s="269">
        <v>2281</v>
      </c>
      <c r="I222" s="269">
        <v>2281</v>
      </c>
      <c r="J222" s="269">
        <v>2281</v>
      </c>
      <c r="K222" s="160">
        <v>2409</v>
      </c>
      <c r="L222" s="160">
        <v>2409</v>
      </c>
      <c r="M222" s="160">
        <v>2409</v>
      </c>
      <c r="N222" s="160">
        <v>2409</v>
      </c>
      <c r="O222" s="160">
        <v>2409</v>
      </c>
      <c r="P222" s="161">
        <v>2676</v>
      </c>
      <c r="Q222" s="161">
        <v>2676</v>
      </c>
      <c r="R222" s="161">
        <v>2676</v>
      </c>
      <c r="S222" s="161">
        <v>2676</v>
      </c>
      <c r="T222" s="161">
        <v>2676</v>
      </c>
    </row>
    <row r="223" spans="1:20" ht="15" thickBot="1" x14ac:dyDescent="0.35">
      <c r="A223" s="499"/>
      <c r="B223" s="495" t="s">
        <v>99</v>
      </c>
      <c r="C223" s="495"/>
      <c r="D223" s="150">
        <v>420</v>
      </c>
      <c r="E223" s="82" t="s">
        <v>95</v>
      </c>
      <c r="F223" s="160">
        <v>250</v>
      </c>
      <c r="G223" s="160">
        <v>250</v>
      </c>
      <c r="H223" s="160">
        <v>250</v>
      </c>
      <c r="I223" s="160">
        <v>250</v>
      </c>
      <c r="J223" s="160">
        <v>250</v>
      </c>
      <c r="K223" s="160">
        <v>330</v>
      </c>
      <c r="L223" s="160">
        <v>330</v>
      </c>
      <c r="M223" s="160">
        <v>330</v>
      </c>
      <c r="N223" s="160">
        <v>330</v>
      </c>
      <c r="O223" s="160">
        <v>330</v>
      </c>
      <c r="P223" s="160">
        <v>420</v>
      </c>
      <c r="Q223" s="160">
        <v>420</v>
      </c>
      <c r="R223" s="160">
        <v>420</v>
      </c>
      <c r="S223" s="160">
        <v>420</v>
      </c>
      <c r="T223" s="160">
        <v>420</v>
      </c>
    </row>
    <row r="224" spans="1:20" ht="15" thickBot="1" x14ac:dyDescent="0.35">
      <c r="A224" s="499"/>
      <c r="B224" s="495"/>
      <c r="C224" s="495"/>
      <c r="D224" s="122">
        <v>17.864999999999998</v>
      </c>
      <c r="E224" s="82" t="s">
        <v>88</v>
      </c>
      <c r="F224" s="122">
        <v>10.7</v>
      </c>
      <c r="G224" s="122">
        <v>10.7</v>
      </c>
      <c r="H224" s="122">
        <v>10.7</v>
      </c>
      <c r="I224" s="122">
        <v>10.7</v>
      </c>
      <c r="J224" s="122">
        <v>10.7</v>
      </c>
      <c r="K224" s="122">
        <v>10.7</v>
      </c>
      <c r="L224" s="122">
        <v>10.7</v>
      </c>
      <c r="M224" s="122">
        <v>10.7</v>
      </c>
      <c r="N224" s="122">
        <v>10.7</v>
      </c>
      <c r="O224" s="122">
        <v>10.7</v>
      </c>
      <c r="P224" s="122">
        <v>10.7</v>
      </c>
      <c r="Q224" s="122">
        <v>10.7</v>
      </c>
      <c r="R224" s="122">
        <v>10.7</v>
      </c>
      <c r="S224" s="122">
        <f>10.7+7.165</f>
        <v>17.864999999999998</v>
      </c>
      <c r="T224" s="122">
        <f>10.7+7.165</f>
        <v>17.864999999999998</v>
      </c>
    </row>
    <row r="225" spans="1:22" ht="15" thickBot="1" x14ac:dyDescent="0.35">
      <c r="A225" s="499"/>
      <c r="B225" s="504" t="s">
        <v>100</v>
      </c>
      <c r="C225" s="504"/>
      <c r="D225" s="279">
        <v>1836</v>
      </c>
      <c r="E225" s="82" t="s">
        <v>38</v>
      </c>
      <c r="F225" s="160">
        <v>1820</v>
      </c>
      <c r="G225" s="160">
        <v>1820</v>
      </c>
      <c r="H225" s="160">
        <v>1820</v>
      </c>
      <c r="I225" s="160">
        <v>1820</v>
      </c>
      <c r="J225" s="160">
        <v>1820</v>
      </c>
      <c r="K225" s="160">
        <v>1825</v>
      </c>
      <c r="L225" s="160">
        <v>1825</v>
      </c>
      <c r="M225" s="160">
        <v>1825</v>
      </c>
      <c r="N225" s="160">
        <v>1825</v>
      </c>
      <c r="O225" s="160">
        <v>1825</v>
      </c>
      <c r="P225" s="160">
        <v>1836</v>
      </c>
      <c r="Q225" s="160">
        <v>1836</v>
      </c>
      <c r="R225" s="160">
        <v>1836</v>
      </c>
      <c r="S225" s="160">
        <v>1836</v>
      </c>
      <c r="T225" s="160">
        <v>1836</v>
      </c>
    </row>
    <row r="226" spans="1:22" ht="15" thickBot="1" x14ac:dyDescent="0.35">
      <c r="A226" s="499"/>
      <c r="B226" s="504"/>
      <c r="C226" s="504"/>
      <c r="D226" s="242">
        <v>2817</v>
      </c>
      <c r="E226" s="82" t="s">
        <v>38</v>
      </c>
      <c r="F226" s="269">
        <v>2851</v>
      </c>
      <c r="G226" s="269">
        <v>2851</v>
      </c>
      <c r="H226" s="269">
        <v>2851</v>
      </c>
      <c r="I226" s="269">
        <v>2851</v>
      </c>
      <c r="J226" s="269">
        <v>2851</v>
      </c>
      <c r="K226" s="160">
        <v>2834</v>
      </c>
      <c r="L226" s="160">
        <v>2834</v>
      </c>
      <c r="M226" s="160">
        <v>2834</v>
      </c>
      <c r="N226" s="160">
        <v>2834</v>
      </c>
      <c r="O226" s="160">
        <v>2834</v>
      </c>
      <c r="P226" s="161">
        <v>2817</v>
      </c>
      <c r="Q226" s="161">
        <v>2817</v>
      </c>
      <c r="R226" s="161">
        <v>2817</v>
      </c>
      <c r="S226" s="161">
        <v>2817</v>
      </c>
      <c r="T226" s="161">
        <v>2817</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18.7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22.5"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21.75" customHeight="1"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15"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24"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504" t="s">
        <v>62</v>
      </c>
      <c r="D234" s="341">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504"/>
      <c r="D235" s="341"/>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504" t="s">
        <v>21</v>
      </c>
      <c r="D236" s="341">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504"/>
      <c r="D237" s="341"/>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504" t="s">
        <v>22</v>
      </c>
      <c r="D238" s="341">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4.5" customHeight="1" thickBot="1" x14ac:dyDescent="0.35">
      <c r="A239" s="499"/>
      <c r="B239" s="495"/>
      <c r="C239" s="504"/>
      <c r="D239" s="341"/>
      <c r="E239" s="342"/>
      <c r="F239" s="341"/>
      <c r="G239" s="341"/>
      <c r="H239" s="341"/>
      <c r="I239" s="341"/>
      <c r="J239" s="341"/>
      <c r="K239" s="341"/>
      <c r="L239" s="341"/>
      <c r="M239" s="341"/>
      <c r="N239" s="341"/>
      <c r="O239" s="341"/>
      <c r="P239" s="341"/>
      <c r="Q239" s="341"/>
      <c r="R239" s="341"/>
      <c r="S239" s="341"/>
      <c r="T239" s="341"/>
    </row>
    <row r="240" spans="1:22" x14ac:dyDescent="0.3">
      <c r="A240" s="142"/>
      <c r="B240" s="143"/>
      <c r="C240" s="143"/>
      <c r="D240" s="66"/>
      <c r="E240" s="143"/>
      <c r="F240" s="66"/>
      <c r="G240" s="66"/>
      <c r="H240" s="66"/>
      <c r="I240" s="66"/>
      <c r="J240" s="66"/>
      <c r="K240" s="66"/>
      <c r="L240" s="66"/>
      <c r="M240" s="66"/>
      <c r="N240" s="66"/>
      <c r="O240" s="66"/>
      <c r="P240" s="66"/>
      <c r="Q240" s="66"/>
      <c r="R240" s="66"/>
      <c r="S240" s="66"/>
      <c r="T240" s="66"/>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8">
    <mergeCell ref="A10:A11"/>
    <mergeCell ref="B80:C80"/>
    <mergeCell ref="B90:C90"/>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M208:M209"/>
    <mergeCell ref="N208:N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P208:P209"/>
    <mergeCell ref="D208:D209"/>
    <mergeCell ref="F208:F209"/>
    <mergeCell ref="G208:G209"/>
    <mergeCell ref="H208:H209"/>
    <mergeCell ref="I208:I209"/>
    <mergeCell ref="J208:J209"/>
    <mergeCell ref="O208:O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2:L2"/>
    <mergeCell ref="A3:G3"/>
    <mergeCell ref="B70:C7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A4:F4"/>
    <mergeCell ref="A8:P8"/>
  </mergeCells>
  <pageMargins left="0.39370078740157483" right="3.937007874015748E-2" top="0.15748031496062992" bottom="0.15748031496062992"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242"/>
  <sheetViews>
    <sheetView zoomScale="110" zoomScaleNormal="110" workbookViewId="0"/>
  </sheetViews>
  <sheetFormatPr defaultRowHeight="14.4" x14ac:dyDescent="0.3"/>
  <cols>
    <col min="1" max="1" width="4" customWidth="1"/>
    <col min="2" max="2" width="21.88671875" customWidth="1"/>
    <col min="3" max="3" width="6.6640625" customWidth="1"/>
    <col min="4" max="4" width="6.33203125" customWidth="1"/>
    <col min="5" max="6" width="6.109375" customWidth="1"/>
    <col min="7" max="7" width="7" customWidth="1"/>
    <col min="8" max="8" width="7.33203125" customWidth="1"/>
    <col min="9" max="9" width="7" customWidth="1"/>
    <col min="10" max="10" width="6.88671875" customWidth="1"/>
    <col min="11" max="11" width="4.6640625" customWidth="1"/>
    <col min="12" max="12" width="6.88671875" customWidth="1"/>
    <col min="13" max="13" width="5.5546875" customWidth="1"/>
    <col min="14" max="14" width="5.88671875" customWidth="1"/>
    <col min="15" max="15" width="5.6640625" customWidth="1"/>
    <col min="16" max="16" width="7" customWidth="1"/>
    <col min="17" max="17" width="6.44140625" customWidth="1"/>
    <col min="18" max="18" width="6.88671875" customWidth="1"/>
    <col min="19" max="19" width="7.33203125" customWidth="1"/>
    <col min="20" max="20" width="6"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c r="L2" s="366"/>
      <c r="M2" s="366"/>
    </row>
    <row r="3" spans="1:20" ht="15.6" x14ac:dyDescent="0.3">
      <c r="A3" s="453" t="s">
        <v>164</v>
      </c>
      <c r="B3" s="453"/>
      <c r="C3" s="453"/>
      <c r="D3" s="367"/>
      <c r="E3" s="366"/>
      <c r="F3" s="366"/>
      <c r="G3" s="366"/>
      <c r="H3" s="366"/>
      <c r="I3" s="366"/>
      <c r="J3" s="366"/>
      <c r="K3" s="366"/>
      <c r="L3" s="366"/>
      <c r="M3" s="366"/>
      <c r="T3" s="5"/>
    </row>
    <row r="4" spans="1:20" ht="15.6" x14ac:dyDescent="0.3">
      <c r="A4" s="453" t="s">
        <v>138</v>
      </c>
      <c r="B4" s="453"/>
      <c r="C4" s="453"/>
      <c r="D4" s="366"/>
      <c r="E4" s="366"/>
      <c r="F4" s="366"/>
      <c r="G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5"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15"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5"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15"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15"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15"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5"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15" thickBot="1" x14ac:dyDescent="0.35">
      <c r="A63" s="499"/>
      <c r="B63" s="509"/>
      <c r="C63" s="509"/>
      <c r="D63" s="156">
        <f>D217</f>
        <v>665</v>
      </c>
      <c r="E63" s="510"/>
      <c r="F63" s="156">
        <f>F217</f>
        <v>665</v>
      </c>
      <c r="G63" s="156">
        <f t="shared" ref="G63:T63" si="0">G217</f>
        <v>665</v>
      </c>
      <c r="H63" s="156">
        <f t="shared" si="0"/>
        <v>665</v>
      </c>
      <c r="I63" s="156">
        <f t="shared" si="0"/>
        <v>665</v>
      </c>
      <c r="J63" s="156">
        <f t="shared" si="0"/>
        <v>665</v>
      </c>
      <c r="K63" s="156">
        <f t="shared" si="0"/>
        <v>665</v>
      </c>
      <c r="L63" s="156">
        <f t="shared" si="0"/>
        <v>665</v>
      </c>
      <c r="M63" s="156">
        <f t="shared" si="0"/>
        <v>665</v>
      </c>
      <c r="N63" s="156">
        <f t="shared" si="0"/>
        <v>665</v>
      </c>
      <c r="O63" s="156">
        <f t="shared" si="0"/>
        <v>665</v>
      </c>
      <c r="P63" s="156">
        <f t="shared" si="0"/>
        <v>665</v>
      </c>
      <c r="Q63" s="156">
        <f t="shared" si="0"/>
        <v>665</v>
      </c>
      <c r="R63" s="156">
        <f t="shared" si="0"/>
        <v>665</v>
      </c>
      <c r="S63" s="156">
        <f t="shared" si="0"/>
        <v>665</v>
      </c>
      <c r="T63" s="156">
        <f t="shared" si="0"/>
        <v>665</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15"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75" customHeight="1"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2.2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15"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23.25" customHeight="1" thickBot="1" x14ac:dyDescent="0.35">
      <c r="A74" s="499"/>
      <c r="B74" s="508" t="s">
        <v>43</v>
      </c>
      <c r="C74" s="508"/>
      <c r="D74" s="283">
        <v>100</v>
      </c>
      <c r="E74" s="82" t="s">
        <v>38</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24" customHeight="1"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15" thickBot="1" x14ac:dyDescent="0.35">
      <c r="A80" s="499"/>
      <c r="B80" s="528" t="s">
        <v>183</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15"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15"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15"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8.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8.75" customHeight="1"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8.75" customHeight="1"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15" thickBot="1" x14ac:dyDescent="0.35">
      <c r="A90" s="499"/>
      <c r="B90" s="528" t="s">
        <v>184</v>
      </c>
      <c r="C90" s="529"/>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15"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15"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15"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15"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 thickBot="1" x14ac:dyDescent="0.35">
      <c r="A101" s="514"/>
      <c r="B101" s="508" t="s">
        <v>56</v>
      </c>
      <c r="C101" s="508"/>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28.5" customHeight="1" thickBot="1" x14ac:dyDescent="0.35">
      <c r="A102" s="514"/>
      <c r="B102" s="508" t="s">
        <v>155</v>
      </c>
      <c r="C102" s="508"/>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75" customHeight="1" thickBot="1" x14ac:dyDescent="0.35">
      <c r="A103" s="514"/>
      <c r="B103" s="333" t="s">
        <v>177</v>
      </c>
      <c r="C103" s="384"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9.75" customHeight="1" thickBot="1" x14ac:dyDescent="0.35">
      <c r="A104" s="514"/>
      <c r="B104" s="333"/>
      <c r="C104" s="384"/>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333"/>
      <c r="C105" s="384"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6.75" customHeight="1" thickBot="1" x14ac:dyDescent="0.35">
      <c r="A106" s="514"/>
      <c r="B106" s="333"/>
      <c r="C106" s="384"/>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333"/>
      <c r="C107" s="384"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15" thickBot="1" x14ac:dyDescent="0.35">
      <c r="A108" s="514"/>
      <c r="B108" s="333"/>
      <c r="C108" s="384"/>
      <c r="D108" s="500"/>
      <c r="E108" s="501"/>
      <c r="F108" s="500"/>
      <c r="G108" s="500"/>
      <c r="H108" s="500"/>
      <c r="I108" s="500"/>
      <c r="J108" s="500"/>
      <c r="K108" s="500"/>
      <c r="L108" s="500"/>
      <c r="M108" s="500"/>
      <c r="N108" s="500"/>
      <c r="O108" s="500"/>
      <c r="P108" s="500"/>
      <c r="Q108" s="500"/>
      <c r="R108" s="500"/>
      <c r="S108" s="500"/>
      <c r="T108" s="500"/>
    </row>
    <row r="109" spans="1:20" ht="15" thickBot="1" x14ac:dyDescent="0.35">
      <c r="A109" s="514"/>
      <c r="B109" s="495" t="s">
        <v>58</v>
      </c>
      <c r="C109" s="384"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6.75" customHeight="1" thickBot="1" x14ac:dyDescent="0.35">
      <c r="A110" s="514"/>
      <c r="B110" s="495"/>
      <c r="C110" s="384"/>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384"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9" customHeight="1" thickBot="1" x14ac:dyDescent="0.35">
      <c r="A112" s="514"/>
      <c r="B112" s="495"/>
      <c r="C112" s="384"/>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384"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4.5" customHeight="1" thickBot="1" x14ac:dyDescent="0.35">
      <c r="A114" s="514"/>
      <c r="B114" s="495"/>
      <c r="C114" s="384"/>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6" customHeight="1"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6" customHeight="1"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8.25" customHeight="1"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8.25" customHeight="1"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4.5" customHeight="1"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6.75" customHeight="1"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9" customHeight="1"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6.75" customHeight="1"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8.25" customHeight="1"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15"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17.25"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6" customHeight="1"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8.25" customHeight="1"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510"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9" customHeight="1" thickBot="1" x14ac:dyDescent="0.35">
      <c r="A145" s="514"/>
      <c r="B145" s="495"/>
      <c r="C145" s="510"/>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510"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9" customHeight="1" thickBot="1" x14ac:dyDescent="0.35">
      <c r="A147" s="514"/>
      <c r="B147" s="495"/>
      <c r="C147" s="510"/>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510"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1.25" customHeight="1" thickBot="1" x14ac:dyDescent="0.35">
      <c r="A149" s="514"/>
      <c r="B149" s="495"/>
      <c r="C149" s="510"/>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510"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9" customHeight="1" thickBot="1" x14ac:dyDescent="0.35">
      <c r="A151" s="514"/>
      <c r="B151" s="495"/>
      <c r="C151" s="510"/>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510"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510"/>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510"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4.5" customHeight="1" thickBot="1" x14ac:dyDescent="0.35">
      <c r="A155" s="514"/>
      <c r="B155" s="495"/>
      <c r="C155" s="510"/>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4.5" customHeight="1"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4.5" customHeight="1"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8.25" customHeight="1"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18.7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24"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15"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25.5" customHeight="1"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7.25" customHeight="1"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17.25" customHeight="1" thickBot="1" x14ac:dyDescent="0.35">
      <c r="A187" s="499"/>
      <c r="B187" s="521" t="s">
        <v>79</v>
      </c>
      <c r="C187" s="521"/>
      <c r="D187" s="346">
        <v>16.79</v>
      </c>
      <c r="E187" s="501" t="s">
        <v>20</v>
      </c>
      <c r="F187" s="346">
        <v>20.260000000000002</v>
      </c>
      <c r="G187" s="346">
        <v>20.260000000000002</v>
      </c>
      <c r="H187" s="346">
        <v>20.260000000000002</v>
      </c>
      <c r="I187" s="346">
        <v>20.260000000000002</v>
      </c>
      <c r="J187" s="346">
        <v>20.260000000000002</v>
      </c>
      <c r="K187" s="346">
        <v>19.29</v>
      </c>
      <c r="L187" s="346">
        <v>19.29</v>
      </c>
      <c r="M187" s="346">
        <v>19.29</v>
      </c>
      <c r="N187" s="346">
        <v>19.29</v>
      </c>
      <c r="O187" s="346">
        <v>19.29</v>
      </c>
      <c r="P187" s="346">
        <v>16.79</v>
      </c>
      <c r="Q187" s="346">
        <v>16.79</v>
      </c>
      <c r="R187" s="346">
        <v>16.79</v>
      </c>
      <c r="S187" s="346">
        <v>16.79</v>
      </c>
      <c r="T187" s="346">
        <v>16.79</v>
      </c>
    </row>
    <row r="188" spans="1:20" ht="33.75" customHeight="1" thickBot="1" x14ac:dyDescent="0.35">
      <c r="A188" s="499"/>
      <c r="B188" s="521"/>
      <c r="C188" s="521"/>
      <c r="D188" s="346"/>
      <c r="E188" s="501"/>
      <c r="F188" s="346"/>
      <c r="G188" s="346"/>
      <c r="H188" s="346"/>
      <c r="I188" s="346"/>
      <c r="J188" s="346"/>
      <c r="K188" s="346"/>
      <c r="L188" s="346"/>
      <c r="M188" s="346"/>
      <c r="N188" s="346"/>
      <c r="O188" s="346"/>
      <c r="P188" s="346"/>
      <c r="Q188" s="346"/>
      <c r="R188" s="346"/>
      <c r="S188" s="346"/>
      <c r="T188" s="346"/>
    </row>
    <row r="189" spans="1:20" ht="24" customHeight="1" thickBot="1" x14ac:dyDescent="0.35">
      <c r="A189" s="499"/>
      <c r="B189" s="508" t="s">
        <v>80</v>
      </c>
      <c r="C189" s="508"/>
      <c r="D189" s="328">
        <v>10.42</v>
      </c>
      <c r="E189" s="82" t="s">
        <v>81</v>
      </c>
      <c r="F189" s="328">
        <v>10.42</v>
      </c>
      <c r="G189" s="328">
        <v>10.42</v>
      </c>
      <c r="H189" s="328">
        <v>10.42</v>
      </c>
      <c r="I189" s="328">
        <v>10.42</v>
      </c>
      <c r="J189" s="328">
        <v>10.42</v>
      </c>
      <c r="K189" s="328">
        <v>10.42</v>
      </c>
      <c r="L189" s="328">
        <v>10.42</v>
      </c>
      <c r="M189" s="328">
        <v>10.42</v>
      </c>
      <c r="N189" s="328">
        <v>10.42</v>
      </c>
      <c r="O189" s="328">
        <v>10.42</v>
      </c>
      <c r="P189" s="328">
        <v>10.42</v>
      </c>
      <c r="Q189" s="328">
        <v>10.42</v>
      </c>
      <c r="R189" s="328">
        <v>10.42</v>
      </c>
      <c r="S189" s="328">
        <v>10.42</v>
      </c>
      <c r="T189" s="328">
        <v>10.42</v>
      </c>
    </row>
    <row r="190" spans="1:20" ht="27.75" customHeight="1" thickBot="1" x14ac:dyDescent="0.35">
      <c r="A190" s="499"/>
      <c r="B190" s="508"/>
      <c r="C190" s="508"/>
      <c r="D190" s="328">
        <v>10.42</v>
      </c>
      <c r="E190" s="82" t="s">
        <v>81</v>
      </c>
      <c r="F190" s="328">
        <v>10.42</v>
      </c>
      <c r="G190" s="328">
        <v>10.42</v>
      </c>
      <c r="H190" s="328">
        <v>10.42</v>
      </c>
      <c r="I190" s="328">
        <v>10.42</v>
      </c>
      <c r="J190" s="328">
        <v>10.42</v>
      </c>
      <c r="K190" s="328">
        <v>10.42</v>
      </c>
      <c r="L190" s="328">
        <v>10.42</v>
      </c>
      <c r="M190" s="328">
        <v>10.42</v>
      </c>
      <c r="N190" s="328">
        <v>10.42</v>
      </c>
      <c r="O190" s="328">
        <v>10.42</v>
      </c>
      <c r="P190" s="328">
        <v>10.42</v>
      </c>
      <c r="Q190" s="328">
        <v>10.42</v>
      </c>
      <c r="R190" s="328">
        <v>10.42</v>
      </c>
      <c r="S190" s="328">
        <v>10.42</v>
      </c>
      <c r="T190" s="328">
        <v>10.42</v>
      </c>
    </row>
    <row r="191" spans="1:20" ht="21.75" customHeight="1" thickBot="1" x14ac:dyDescent="0.35">
      <c r="A191" s="499"/>
      <c r="B191" s="508" t="s">
        <v>82</v>
      </c>
      <c r="C191" s="508"/>
      <c r="D191" s="354">
        <v>1.8</v>
      </c>
      <c r="E191" s="82" t="s">
        <v>83</v>
      </c>
      <c r="F191" s="354">
        <v>1.8</v>
      </c>
      <c r="G191" s="354">
        <v>1.8</v>
      </c>
      <c r="H191" s="354">
        <v>1.8</v>
      </c>
      <c r="I191" s="354">
        <v>1.8</v>
      </c>
      <c r="J191" s="354">
        <v>1.8</v>
      </c>
      <c r="K191" s="354">
        <v>1.8</v>
      </c>
      <c r="L191" s="354">
        <v>1.8</v>
      </c>
      <c r="M191" s="354">
        <v>1.8</v>
      </c>
      <c r="N191" s="354">
        <v>1.8</v>
      </c>
      <c r="O191" s="354">
        <v>1.8</v>
      </c>
      <c r="P191" s="354">
        <v>1.8</v>
      </c>
      <c r="Q191" s="354">
        <v>1.8</v>
      </c>
      <c r="R191" s="354">
        <v>1.8</v>
      </c>
      <c r="S191" s="354">
        <v>1.8</v>
      </c>
      <c r="T191" s="354">
        <v>1.8</v>
      </c>
    </row>
    <row r="192" spans="1:20" ht="28.5"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150">
        <v>9.02</v>
      </c>
      <c r="E199" s="82" t="s">
        <v>81</v>
      </c>
      <c r="F199" s="150">
        <v>9.02</v>
      </c>
      <c r="G199" s="150">
        <v>9.02</v>
      </c>
      <c r="H199" s="150">
        <v>9.02</v>
      </c>
      <c r="I199" s="150">
        <v>9.02</v>
      </c>
      <c r="J199" s="150">
        <v>9.02</v>
      </c>
      <c r="K199" s="150">
        <v>9.02</v>
      </c>
      <c r="L199" s="150">
        <v>9.02</v>
      </c>
      <c r="M199" s="150">
        <v>9.02</v>
      </c>
      <c r="N199" s="150">
        <v>9.02</v>
      </c>
      <c r="O199" s="150">
        <v>9.02</v>
      </c>
      <c r="P199" s="150">
        <v>9.02</v>
      </c>
      <c r="Q199" s="150">
        <v>9.02</v>
      </c>
      <c r="R199" s="150">
        <v>9.02</v>
      </c>
      <c r="S199" s="150">
        <v>9.02</v>
      </c>
      <c r="T199" s="150">
        <v>9.02</v>
      </c>
    </row>
    <row r="200" spans="1:20" ht="15" thickBot="1" x14ac:dyDescent="0.35">
      <c r="A200" s="499"/>
      <c r="B200" s="521"/>
      <c r="C200" s="521"/>
      <c r="D200" s="160"/>
      <c r="E200" s="82" t="s">
        <v>81</v>
      </c>
      <c r="F200" s="160"/>
      <c r="G200" s="160"/>
      <c r="H200" s="160"/>
      <c r="I200" s="160"/>
      <c r="J200" s="160"/>
      <c r="K200" s="160"/>
      <c r="L200" s="160"/>
      <c r="M200" s="160"/>
      <c r="N200" s="160"/>
      <c r="O200" s="160"/>
      <c r="P200" s="160"/>
      <c r="Q200" s="160"/>
      <c r="R200" s="160"/>
      <c r="S200" s="160"/>
      <c r="T200" s="160"/>
    </row>
    <row r="201" spans="1:20" ht="15.7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15"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122">
        <v>0</v>
      </c>
      <c r="E204" s="82" t="s">
        <v>88</v>
      </c>
      <c r="F204" s="122">
        <v>0</v>
      </c>
      <c r="G204" s="122">
        <v>0</v>
      </c>
      <c r="H204" s="122">
        <v>0</v>
      </c>
      <c r="I204" s="122">
        <v>0</v>
      </c>
      <c r="J204" s="122">
        <v>0</v>
      </c>
      <c r="K204" s="122">
        <v>0</v>
      </c>
      <c r="L204" s="122">
        <v>0</v>
      </c>
      <c r="M204" s="122">
        <v>0</v>
      </c>
      <c r="N204" s="122">
        <v>0</v>
      </c>
      <c r="O204" s="122">
        <v>0</v>
      </c>
      <c r="P204" s="122">
        <v>0</v>
      </c>
      <c r="Q204" s="122">
        <v>0</v>
      </c>
      <c r="R204" s="122">
        <v>0</v>
      </c>
      <c r="S204" s="122">
        <v>0</v>
      </c>
      <c r="T204" s="122">
        <v>0</v>
      </c>
    </row>
    <row r="205" spans="1:20" ht="15" thickBot="1" x14ac:dyDescent="0.35">
      <c r="A205" s="499"/>
      <c r="B205" s="495"/>
      <c r="C205" s="495"/>
      <c r="D205" s="156">
        <v>0</v>
      </c>
      <c r="E205" s="82" t="s">
        <v>81</v>
      </c>
      <c r="F205" s="156">
        <v>0</v>
      </c>
      <c r="G205" s="156">
        <v>0</v>
      </c>
      <c r="H205" s="156">
        <v>0</v>
      </c>
      <c r="I205" s="156">
        <v>0</v>
      </c>
      <c r="J205" s="156">
        <v>0</v>
      </c>
      <c r="K205" s="156">
        <v>0</v>
      </c>
      <c r="L205" s="156">
        <v>0</v>
      </c>
      <c r="M205" s="156">
        <v>0</v>
      </c>
      <c r="N205" s="156">
        <v>0</v>
      </c>
      <c r="O205" s="156">
        <v>0</v>
      </c>
      <c r="P205" s="156">
        <v>0</v>
      </c>
      <c r="Q205" s="156">
        <v>0</v>
      </c>
      <c r="R205" s="156">
        <v>0</v>
      </c>
      <c r="S205" s="156">
        <v>0</v>
      </c>
      <c r="T205" s="156">
        <v>0</v>
      </c>
    </row>
    <row r="206" spans="1:20" ht="21.75" customHeight="1" thickBot="1" x14ac:dyDescent="0.35">
      <c r="A206" s="499"/>
      <c r="B206" s="495" t="s">
        <v>158</v>
      </c>
      <c r="C206" s="495"/>
      <c r="D206" s="160">
        <v>0</v>
      </c>
      <c r="E206" s="82" t="s">
        <v>88</v>
      </c>
      <c r="F206" s="160">
        <v>0</v>
      </c>
      <c r="G206" s="160">
        <v>0</v>
      </c>
      <c r="H206" s="160">
        <v>0</v>
      </c>
      <c r="I206" s="160">
        <v>0</v>
      </c>
      <c r="J206" s="160">
        <v>0</v>
      </c>
      <c r="K206" s="160">
        <v>0</v>
      </c>
      <c r="L206" s="160">
        <v>0</v>
      </c>
      <c r="M206" s="160">
        <v>0</v>
      </c>
      <c r="N206" s="160">
        <v>0</v>
      </c>
      <c r="O206" s="160">
        <v>0</v>
      </c>
      <c r="P206" s="160">
        <v>0</v>
      </c>
      <c r="Q206" s="160">
        <v>0</v>
      </c>
      <c r="R206" s="160">
        <v>0</v>
      </c>
      <c r="S206" s="160">
        <v>0</v>
      </c>
      <c r="T206" s="160">
        <v>0</v>
      </c>
    </row>
    <row r="207" spans="1:20" ht="22.5" customHeight="1" thickBot="1" x14ac:dyDescent="0.35">
      <c r="A207" s="499"/>
      <c r="B207" s="495"/>
      <c r="C207" s="495"/>
      <c r="D207" s="122">
        <v>0</v>
      </c>
      <c r="E207" s="82" t="s">
        <v>81</v>
      </c>
      <c r="F207" s="122">
        <v>0</v>
      </c>
      <c r="G207" s="122">
        <v>0</v>
      </c>
      <c r="H207" s="122">
        <v>0</v>
      </c>
      <c r="I207" s="122">
        <v>0</v>
      </c>
      <c r="J207" s="122">
        <v>0</v>
      </c>
      <c r="K207" s="122">
        <v>0</v>
      </c>
      <c r="L207" s="122">
        <v>0</v>
      </c>
      <c r="M207" s="122">
        <v>0</v>
      </c>
      <c r="N207" s="122">
        <v>0</v>
      </c>
      <c r="O207" s="122">
        <v>0</v>
      </c>
      <c r="P207" s="122">
        <v>0</v>
      </c>
      <c r="Q207" s="122">
        <v>0</v>
      </c>
      <c r="R207" s="122">
        <v>0</v>
      </c>
      <c r="S207" s="122">
        <v>0</v>
      </c>
      <c r="T207" s="122">
        <v>0</v>
      </c>
    </row>
    <row r="208" spans="1:20" ht="15" thickBot="1" x14ac:dyDescent="0.35">
      <c r="A208" s="499"/>
      <c r="B208" s="495" t="s">
        <v>89</v>
      </c>
      <c r="C208" s="495"/>
      <c r="D208" s="543">
        <v>0</v>
      </c>
      <c r="E208" s="82" t="s">
        <v>83</v>
      </c>
      <c r="F208" s="533">
        <v>0</v>
      </c>
      <c r="G208" s="533">
        <v>0</v>
      </c>
      <c r="H208" s="533">
        <v>0</v>
      </c>
      <c r="I208" s="533">
        <v>0</v>
      </c>
      <c r="J208" s="533">
        <v>0</v>
      </c>
      <c r="K208" s="533">
        <v>0</v>
      </c>
      <c r="L208" s="533">
        <v>0</v>
      </c>
      <c r="M208" s="533">
        <v>0</v>
      </c>
      <c r="N208" s="533">
        <v>0</v>
      </c>
      <c r="O208" s="533">
        <v>0</v>
      </c>
      <c r="P208" s="533">
        <v>0</v>
      </c>
      <c r="Q208" s="533">
        <v>0</v>
      </c>
      <c r="R208" s="533">
        <v>0</v>
      </c>
      <c r="S208" s="533">
        <v>0</v>
      </c>
      <c r="T208" s="533">
        <v>0</v>
      </c>
    </row>
    <row r="209" spans="1:20" ht="15" thickBot="1" x14ac:dyDescent="0.35">
      <c r="A209" s="499"/>
      <c r="B209" s="495"/>
      <c r="C209" s="495"/>
      <c r="D209" s="543"/>
      <c r="E209" s="82" t="s">
        <v>84</v>
      </c>
      <c r="F209" s="533"/>
      <c r="G209" s="533"/>
      <c r="H209" s="533"/>
      <c r="I209" s="533"/>
      <c r="J209" s="533"/>
      <c r="K209" s="533"/>
      <c r="L209" s="533"/>
      <c r="M209" s="533"/>
      <c r="N209" s="533"/>
      <c r="O209" s="533"/>
      <c r="P209" s="533"/>
      <c r="Q209" s="533"/>
      <c r="R209" s="533"/>
      <c r="S209" s="533"/>
      <c r="T209" s="533"/>
    </row>
    <row r="210" spans="1:20" ht="6.75" customHeight="1"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0"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0" ht="9" customHeight="1"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0"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0"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0"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0"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0" ht="15" thickBot="1" x14ac:dyDescent="0.35">
      <c r="A217" s="499"/>
      <c r="B217" s="495" t="s">
        <v>94</v>
      </c>
      <c r="C217" s="495"/>
      <c r="D217" s="265">
        <v>665</v>
      </c>
      <c r="E217" s="82" t="s">
        <v>95</v>
      </c>
      <c r="F217" s="63">
        <v>665</v>
      </c>
      <c r="G217" s="63">
        <v>665</v>
      </c>
      <c r="H217" s="63">
        <v>665</v>
      </c>
      <c r="I217" s="63">
        <v>665</v>
      </c>
      <c r="J217" s="63">
        <v>665</v>
      </c>
      <c r="K217" s="63">
        <v>665</v>
      </c>
      <c r="L217" s="63">
        <v>665</v>
      </c>
      <c r="M217" s="63">
        <v>665</v>
      </c>
      <c r="N217" s="63">
        <v>665</v>
      </c>
      <c r="O217" s="63">
        <v>665</v>
      </c>
      <c r="P217" s="63">
        <v>665</v>
      </c>
      <c r="Q217" s="63">
        <v>665</v>
      </c>
      <c r="R217" s="63">
        <v>665</v>
      </c>
      <c r="S217" s="63">
        <v>665</v>
      </c>
      <c r="T217" s="63">
        <v>665</v>
      </c>
    </row>
    <row r="218" spans="1:20" ht="15" thickBot="1" x14ac:dyDescent="0.35">
      <c r="A218" s="499"/>
      <c r="B218" s="495"/>
      <c r="C218" s="495"/>
      <c r="D218" s="265">
        <v>9.02</v>
      </c>
      <c r="E218" s="82" t="s">
        <v>81</v>
      </c>
      <c r="F218" s="150">
        <v>9.02</v>
      </c>
      <c r="G218" s="150">
        <v>9.02</v>
      </c>
      <c r="H218" s="150">
        <v>9.02</v>
      </c>
      <c r="I218" s="150">
        <v>9.02</v>
      </c>
      <c r="J218" s="150">
        <v>9.02</v>
      </c>
      <c r="K218" s="150">
        <v>9.02</v>
      </c>
      <c r="L218" s="150">
        <v>9.02</v>
      </c>
      <c r="M218" s="150">
        <v>9.02</v>
      </c>
      <c r="N218" s="150">
        <v>9.02</v>
      </c>
      <c r="O218" s="150">
        <v>9.02</v>
      </c>
      <c r="P218" s="150">
        <v>9.02</v>
      </c>
      <c r="Q218" s="150">
        <v>9.02</v>
      </c>
      <c r="R218" s="150">
        <v>9.02</v>
      </c>
      <c r="S218" s="150">
        <v>9.02</v>
      </c>
      <c r="T218" s="150">
        <v>9.02</v>
      </c>
    </row>
    <row r="219" spans="1:20" ht="15" thickBot="1" x14ac:dyDescent="0.35">
      <c r="A219" s="499"/>
      <c r="B219" s="495" t="s">
        <v>96</v>
      </c>
      <c r="C219" s="495"/>
      <c r="D219" s="265">
        <v>9.02</v>
      </c>
      <c r="E219" s="82" t="s">
        <v>81</v>
      </c>
      <c r="F219" s="150">
        <v>9.02</v>
      </c>
      <c r="G219" s="150">
        <v>9.02</v>
      </c>
      <c r="H219" s="150">
        <v>9.02</v>
      </c>
      <c r="I219" s="150">
        <v>9.02</v>
      </c>
      <c r="J219" s="150">
        <v>9.02</v>
      </c>
      <c r="K219" s="150">
        <v>9.02</v>
      </c>
      <c r="L219" s="150">
        <v>9.02</v>
      </c>
      <c r="M219" s="150">
        <v>9.02</v>
      </c>
      <c r="N219" s="150">
        <v>9.02</v>
      </c>
      <c r="O219" s="150">
        <v>9.02</v>
      </c>
      <c r="P219" s="150">
        <v>9.02</v>
      </c>
      <c r="Q219" s="150">
        <v>9.02</v>
      </c>
      <c r="R219" s="150">
        <v>9.02</v>
      </c>
      <c r="S219" s="150">
        <v>9.02</v>
      </c>
      <c r="T219" s="150">
        <v>9.02</v>
      </c>
    </row>
    <row r="220" spans="1:20" ht="15" thickBot="1" x14ac:dyDescent="0.35">
      <c r="A220" s="499"/>
      <c r="B220" s="495"/>
      <c r="C220" s="495"/>
      <c r="D220" s="266">
        <v>610</v>
      </c>
      <c r="E220" s="82" t="s">
        <v>97</v>
      </c>
      <c r="F220" s="245">
        <v>566</v>
      </c>
      <c r="G220" s="245">
        <v>566</v>
      </c>
      <c r="H220" s="245">
        <v>566</v>
      </c>
      <c r="I220" s="245">
        <v>566</v>
      </c>
      <c r="J220" s="245">
        <v>566</v>
      </c>
      <c r="K220" s="63">
        <v>598</v>
      </c>
      <c r="L220" s="63">
        <v>598</v>
      </c>
      <c r="M220" s="63">
        <v>598</v>
      </c>
      <c r="N220" s="63">
        <v>598</v>
      </c>
      <c r="O220" s="63">
        <v>598</v>
      </c>
      <c r="P220" s="242">
        <v>610</v>
      </c>
      <c r="Q220" s="242">
        <v>610</v>
      </c>
      <c r="R220" s="242">
        <v>610</v>
      </c>
      <c r="S220" s="242">
        <v>610</v>
      </c>
      <c r="T220" s="242">
        <v>610</v>
      </c>
    </row>
    <row r="221" spans="1:20" ht="15" thickBot="1" x14ac:dyDescent="0.35">
      <c r="A221" s="499"/>
      <c r="B221" s="495" t="s">
        <v>98</v>
      </c>
      <c r="C221" s="495"/>
      <c r="D221" s="283">
        <v>10.42</v>
      </c>
      <c r="E221" s="82" t="s">
        <v>81</v>
      </c>
      <c r="F221" s="328">
        <v>10.42</v>
      </c>
      <c r="G221" s="328">
        <v>10.42</v>
      </c>
      <c r="H221" s="328">
        <v>10.42</v>
      </c>
      <c r="I221" s="328">
        <v>10.42</v>
      </c>
      <c r="J221" s="328">
        <v>10.42</v>
      </c>
      <c r="K221" s="328">
        <v>10.42</v>
      </c>
      <c r="L221" s="328">
        <v>10.42</v>
      </c>
      <c r="M221" s="328">
        <v>10.42</v>
      </c>
      <c r="N221" s="328">
        <v>10.42</v>
      </c>
      <c r="O221" s="328">
        <v>10.42</v>
      </c>
      <c r="P221" s="328">
        <v>10.42</v>
      </c>
      <c r="Q221" s="328">
        <v>10.42</v>
      </c>
      <c r="R221" s="328">
        <v>10.42</v>
      </c>
      <c r="S221" s="328">
        <v>10.42</v>
      </c>
      <c r="T221" s="328">
        <v>10.42</v>
      </c>
    </row>
    <row r="222" spans="1:20" ht="15" thickBot="1" x14ac:dyDescent="0.35">
      <c r="A222" s="499"/>
      <c r="B222" s="495"/>
      <c r="C222" s="495"/>
      <c r="D222" s="161">
        <v>610</v>
      </c>
      <c r="E222" s="82" t="s">
        <v>97</v>
      </c>
      <c r="F222" s="245">
        <v>566</v>
      </c>
      <c r="G222" s="245">
        <v>566</v>
      </c>
      <c r="H222" s="245">
        <v>566</v>
      </c>
      <c r="I222" s="245">
        <v>566</v>
      </c>
      <c r="J222" s="245">
        <v>566</v>
      </c>
      <c r="K222" s="63">
        <v>598</v>
      </c>
      <c r="L222" s="63">
        <v>598</v>
      </c>
      <c r="M222" s="63">
        <v>598</v>
      </c>
      <c r="N222" s="63">
        <v>598</v>
      </c>
      <c r="O222" s="63">
        <v>598</v>
      </c>
      <c r="P222" s="242">
        <v>610</v>
      </c>
      <c r="Q222" s="242">
        <v>610</v>
      </c>
      <c r="R222" s="242">
        <v>610</v>
      </c>
      <c r="S222" s="242">
        <v>610</v>
      </c>
      <c r="T222" s="242">
        <v>610</v>
      </c>
    </row>
    <row r="223" spans="1:20" ht="15" thickBot="1" x14ac:dyDescent="0.35">
      <c r="A223" s="499"/>
      <c r="B223" s="495" t="s">
        <v>99</v>
      </c>
      <c r="C223" s="495"/>
      <c r="D223" s="160">
        <v>0</v>
      </c>
      <c r="E223" s="82" t="s">
        <v>95</v>
      </c>
      <c r="F223" s="279">
        <v>0</v>
      </c>
      <c r="G223" s="279">
        <v>0</v>
      </c>
      <c r="H223" s="279">
        <v>0</v>
      </c>
      <c r="I223" s="279">
        <v>0</v>
      </c>
      <c r="J223" s="279">
        <v>0</v>
      </c>
      <c r="K223" s="279">
        <v>0</v>
      </c>
      <c r="L223" s="279">
        <v>0</v>
      </c>
      <c r="M223" s="279">
        <v>0</v>
      </c>
      <c r="N223" s="279">
        <v>0</v>
      </c>
      <c r="O223" s="279">
        <v>0</v>
      </c>
      <c r="P223" s="279">
        <v>0</v>
      </c>
      <c r="Q223" s="279">
        <v>0</v>
      </c>
      <c r="R223" s="279">
        <v>0</v>
      </c>
      <c r="S223" s="279">
        <v>0</v>
      </c>
      <c r="T223" s="279">
        <v>0</v>
      </c>
    </row>
    <row r="224" spans="1:20" ht="15" thickBot="1" x14ac:dyDescent="0.35">
      <c r="A224" s="499"/>
      <c r="B224" s="495"/>
      <c r="C224" s="495"/>
      <c r="D224" s="160">
        <v>0</v>
      </c>
      <c r="E224" s="82" t="s">
        <v>81</v>
      </c>
      <c r="F224" s="279">
        <v>0</v>
      </c>
      <c r="G224" s="279">
        <v>0</v>
      </c>
      <c r="H224" s="279">
        <v>0</v>
      </c>
      <c r="I224" s="279">
        <v>0</v>
      </c>
      <c r="J224" s="279">
        <v>0</v>
      </c>
      <c r="K224" s="279">
        <v>0</v>
      </c>
      <c r="L224" s="279">
        <v>0</v>
      </c>
      <c r="M224" s="279">
        <v>0</v>
      </c>
      <c r="N224" s="279">
        <v>0</v>
      </c>
      <c r="O224" s="279">
        <v>0</v>
      </c>
      <c r="P224" s="279">
        <v>0</v>
      </c>
      <c r="Q224" s="279">
        <v>0</v>
      </c>
      <c r="R224" s="279">
        <v>0</v>
      </c>
      <c r="S224" s="279">
        <v>0</v>
      </c>
      <c r="T224" s="279">
        <v>0</v>
      </c>
    </row>
    <row r="225" spans="1:22" ht="15" thickBot="1" x14ac:dyDescent="0.35">
      <c r="A225" s="499"/>
      <c r="B225" s="534" t="s">
        <v>100</v>
      </c>
      <c r="C225" s="411"/>
      <c r="D225" s="160">
        <v>0</v>
      </c>
      <c r="E225" s="82" t="s">
        <v>38</v>
      </c>
      <c r="F225" s="279">
        <v>0</v>
      </c>
      <c r="G225" s="279">
        <v>0</v>
      </c>
      <c r="H225" s="279">
        <v>0</v>
      </c>
      <c r="I225" s="279">
        <v>0</v>
      </c>
      <c r="J225" s="279">
        <v>0</v>
      </c>
      <c r="K225" s="279">
        <v>0</v>
      </c>
      <c r="L225" s="279">
        <v>0</v>
      </c>
      <c r="M225" s="279">
        <v>0</v>
      </c>
      <c r="N225" s="279">
        <v>0</v>
      </c>
      <c r="O225" s="279">
        <v>0</v>
      </c>
      <c r="P225" s="279">
        <v>0</v>
      </c>
      <c r="Q225" s="279">
        <v>0</v>
      </c>
      <c r="R225" s="279">
        <v>0</v>
      </c>
      <c r="S225" s="279">
        <v>0</v>
      </c>
      <c r="T225" s="279">
        <v>0</v>
      </c>
    </row>
    <row r="226" spans="1:22" ht="15" thickBot="1" x14ac:dyDescent="0.35">
      <c r="A226" s="499"/>
      <c r="B226" s="535"/>
      <c r="C226" s="536"/>
      <c r="D226" s="161">
        <v>1797</v>
      </c>
      <c r="E226" s="82" t="s">
        <v>38</v>
      </c>
      <c r="F226" s="245">
        <v>1826</v>
      </c>
      <c r="G226" s="245">
        <v>1826</v>
      </c>
      <c r="H226" s="245">
        <v>1826</v>
      </c>
      <c r="I226" s="245">
        <v>1826</v>
      </c>
      <c r="J226" s="245">
        <v>1826</v>
      </c>
      <c r="K226" s="63">
        <v>1811</v>
      </c>
      <c r="L226" s="63">
        <v>1811</v>
      </c>
      <c r="M226" s="63">
        <v>1811</v>
      </c>
      <c r="N226" s="63">
        <v>1811</v>
      </c>
      <c r="O226" s="63">
        <v>1811</v>
      </c>
      <c r="P226" s="242">
        <v>1797</v>
      </c>
      <c r="Q226" s="242">
        <v>1797</v>
      </c>
      <c r="R226" s="242">
        <v>1797</v>
      </c>
      <c r="S226" s="242">
        <v>1797</v>
      </c>
      <c r="T226" s="242">
        <v>1797</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 customHeight="1" thickBot="1" x14ac:dyDescent="0.35">
      <c r="A228" s="499"/>
      <c r="B228" s="495" t="s">
        <v>162</v>
      </c>
      <c r="C228" s="240"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18.75" customHeight="1" thickBot="1" x14ac:dyDescent="0.35">
      <c r="A229" s="499"/>
      <c r="B229" s="495"/>
      <c r="C229" s="240"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22.5" customHeight="1" thickBot="1" x14ac:dyDescent="0.35">
      <c r="A230" s="499"/>
      <c r="B230" s="495"/>
      <c r="C230" s="240"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15" thickBot="1" x14ac:dyDescent="0.35">
      <c r="A231" s="499"/>
      <c r="B231" s="521" t="s">
        <v>163</v>
      </c>
      <c r="C231" s="240"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15" thickBot="1" x14ac:dyDescent="0.35">
      <c r="A232" s="499"/>
      <c r="B232" s="521"/>
      <c r="C232" s="240"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38.25" customHeight="1" thickBot="1" x14ac:dyDescent="0.35">
      <c r="A233" s="499"/>
      <c r="B233" s="521"/>
      <c r="C233" s="240"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504" t="s">
        <v>62</v>
      </c>
      <c r="D234" s="342">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1.25" customHeight="1" thickBot="1" x14ac:dyDescent="0.35">
      <c r="A235" s="499"/>
      <c r="B235" s="495"/>
      <c r="C235" s="504"/>
      <c r="D235" s="342"/>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504" t="s">
        <v>21</v>
      </c>
      <c r="D236" s="342">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3.75" customHeight="1" thickBot="1" x14ac:dyDescent="0.35">
      <c r="A237" s="499"/>
      <c r="B237" s="495"/>
      <c r="C237" s="504"/>
      <c r="D237" s="342"/>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504" t="s">
        <v>22</v>
      </c>
      <c r="D238" s="342">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23.25" customHeight="1" thickBot="1" x14ac:dyDescent="0.35">
      <c r="A239" s="499"/>
      <c r="B239" s="495"/>
      <c r="C239" s="504"/>
      <c r="D239" s="342"/>
      <c r="E239" s="342"/>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9">
    <mergeCell ref="B80:C80"/>
    <mergeCell ref="B90:C90"/>
    <mergeCell ref="D213:D214"/>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M208:M209"/>
    <mergeCell ref="N208:N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D208:D209"/>
    <mergeCell ref="F208:F209"/>
    <mergeCell ref="G208:G209"/>
    <mergeCell ref="H208:H209"/>
    <mergeCell ref="I208:I209"/>
    <mergeCell ref="J208:J209"/>
    <mergeCell ref="O208:O209"/>
    <mergeCell ref="P208:P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D95:D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N34:N35"/>
    <mergeCell ref="O34:O35"/>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Q32:Q33"/>
    <mergeCell ref="R32:R33"/>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S30:S31"/>
    <mergeCell ref="T30:T31"/>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M28:M29"/>
    <mergeCell ref="N28:N29"/>
    <mergeCell ref="O28:O29"/>
    <mergeCell ref="S26:S27"/>
    <mergeCell ref="T26:T27"/>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C22:C23"/>
    <mergeCell ref="D22:D23"/>
    <mergeCell ref="E22:E23"/>
    <mergeCell ref="F22:F23"/>
    <mergeCell ref="G22:G23"/>
    <mergeCell ref="Q24:Q25"/>
    <mergeCell ref="R24:R25"/>
    <mergeCell ref="S24:S25"/>
    <mergeCell ref="T24:T25"/>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T22:T23"/>
    <mergeCell ref="C24:C25"/>
    <mergeCell ref="D24:D25"/>
    <mergeCell ref="E24:E25"/>
    <mergeCell ref="A2:M2"/>
    <mergeCell ref="L16:L17"/>
    <mergeCell ref="M16:M17"/>
    <mergeCell ref="N16:N17"/>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3:M3"/>
    <mergeCell ref="A4:G4"/>
    <mergeCell ref="A8:P8"/>
    <mergeCell ref="A10:A11"/>
    <mergeCell ref="B70:C70"/>
    <mergeCell ref="B87:B89"/>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O20:O21"/>
    <mergeCell ref="P20:P21"/>
    <mergeCell ref="Q20:Q21"/>
    <mergeCell ref="R20:R21"/>
  </mergeCells>
  <pageMargins left="0.39370078740157483" right="3.937007874015748E-2" top="0.15748031496062992" bottom="0.15748031496062992"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242"/>
  <sheetViews>
    <sheetView zoomScaleNormal="100" workbookViewId="0">
      <selection activeCell="K5" sqref="K5"/>
    </sheetView>
  </sheetViews>
  <sheetFormatPr defaultRowHeight="14.4" x14ac:dyDescent="0.3"/>
  <cols>
    <col min="1" max="1" width="4" customWidth="1"/>
    <col min="2" max="2" width="16.44140625" customWidth="1"/>
    <col min="3" max="3" width="7.33203125" customWidth="1"/>
    <col min="4" max="4" width="6.33203125" customWidth="1"/>
    <col min="5" max="5" width="6" customWidth="1"/>
    <col min="6" max="6" width="5.6640625" customWidth="1"/>
    <col min="7" max="7" width="7.5546875" customWidth="1"/>
    <col min="8" max="8" width="7.109375" customWidth="1"/>
    <col min="9" max="9" width="7.5546875" customWidth="1"/>
    <col min="10" max="10" width="6.33203125" customWidth="1"/>
    <col min="11" max="11" width="7" customWidth="1"/>
    <col min="12" max="13" width="6.88671875" customWidth="1"/>
    <col min="14" max="14" width="6.109375" customWidth="1"/>
    <col min="15" max="15" width="6.88671875" customWidth="1"/>
    <col min="16" max="16" width="6.44140625" customWidth="1"/>
    <col min="17" max="17" width="6.5546875" customWidth="1"/>
    <col min="18" max="18" width="6.109375" customWidth="1"/>
    <col min="19" max="19" width="7.109375" customWidth="1"/>
    <col min="20" max="20" width="6.33203125" customWidth="1"/>
  </cols>
  <sheetData>
    <row r="1" spans="1:20" x14ac:dyDescent="0.3">
      <c r="A1" s="4" t="s">
        <v>186</v>
      </c>
      <c r="B1" s="3"/>
      <c r="C1" s="3"/>
      <c r="D1" s="4"/>
      <c r="E1" s="1"/>
      <c r="T1" s="5"/>
    </row>
    <row r="2" spans="1:20" ht="15.6" x14ac:dyDescent="0.3">
      <c r="A2" s="453" t="s">
        <v>0</v>
      </c>
      <c r="B2" s="453"/>
      <c r="C2" s="453"/>
      <c r="D2" s="367"/>
      <c r="E2" s="366"/>
      <c r="F2" s="366"/>
      <c r="G2" s="366"/>
      <c r="H2" s="366"/>
      <c r="I2" s="366"/>
      <c r="J2" s="366"/>
      <c r="K2" s="366"/>
    </row>
    <row r="3" spans="1:20" ht="15.6" x14ac:dyDescent="0.3">
      <c r="A3" s="453" t="s">
        <v>164</v>
      </c>
      <c r="B3" s="453"/>
      <c r="C3" s="453"/>
      <c r="D3" s="367"/>
      <c r="E3" s="366"/>
      <c r="F3" s="366"/>
      <c r="G3" s="366"/>
      <c r="H3" s="366"/>
      <c r="I3" s="366"/>
      <c r="J3" s="366"/>
      <c r="K3" s="366"/>
      <c r="T3" s="5"/>
    </row>
    <row r="4" spans="1:20" ht="15.6" x14ac:dyDescent="0.3">
      <c r="A4" s="453" t="s">
        <v>139</v>
      </c>
      <c r="B4" s="453"/>
      <c r="C4" s="453"/>
      <c r="D4" s="366"/>
      <c r="E4" s="366"/>
      <c r="T4" s="5"/>
    </row>
    <row r="5" spans="1:20" ht="15.6" x14ac:dyDescent="0.3">
      <c r="A5" s="8"/>
      <c r="B5" s="9"/>
      <c r="C5" s="9"/>
      <c r="D5" s="10"/>
      <c r="E5" s="7"/>
      <c r="F5" s="5"/>
      <c r="G5" s="5"/>
      <c r="H5" s="5"/>
      <c r="I5" s="5"/>
      <c r="J5" s="11"/>
      <c r="K5" s="11"/>
      <c r="L5" s="11"/>
      <c r="M5" s="11"/>
      <c r="N5" s="11"/>
      <c r="O5" s="11"/>
      <c r="P5" s="11"/>
      <c r="Q5" s="11"/>
      <c r="R5" s="11"/>
      <c r="S5" s="11"/>
      <c r="T5" s="11"/>
    </row>
    <row r="6" spans="1:20" x14ac:dyDescent="0.3">
      <c r="A6" s="3"/>
      <c r="B6" s="3"/>
      <c r="C6" s="3"/>
      <c r="D6" s="4"/>
      <c r="E6" s="1"/>
      <c r="F6" s="5"/>
      <c r="G6" s="5"/>
      <c r="H6" s="5"/>
      <c r="I6" s="5"/>
      <c r="J6" s="11"/>
      <c r="K6" s="11"/>
      <c r="L6" s="11"/>
      <c r="M6" s="11"/>
      <c r="N6" s="11"/>
      <c r="O6" s="11"/>
      <c r="P6" s="11"/>
      <c r="Q6" s="11"/>
      <c r="R6" s="11"/>
      <c r="S6" s="11"/>
      <c r="T6" s="11"/>
    </row>
    <row r="7" spans="1:20" ht="15.6" x14ac:dyDescent="0.3">
      <c r="A7" s="454" t="s">
        <v>2</v>
      </c>
      <c r="B7" s="454"/>
      <c r="C7" s="454"/>
      <c r="D7" s="454"/>
      <c r="E7" s="454"/>
      <c r="F7" s="454"/>
      <c r="G7" s="454"/>
      <c r="H7" s="454"/>
      <c r="I7" s="454"/>
    </row>
    <row r="8" spans="1:20" ht="15.6" x14ac:dyDescent="0.3">
      <c r="A8" s="454" t="s">
        <v>3</v>
      </c>
      <c r="B8" s="454"/>
      <c r="C8" s="454"/>
      <c r="D8" s="454"/>
      <c r="E8" s="454"/>
      <c r="F8" s="454"/>
      <c r="G8" s="454"/>
      <c r="H8" s="454"/>
      <c r="I8" s="454"/>
      <c r="J8" s="366"/>
      <c r="K8" s="366"/>
      <c r="L8" s="366"/>
      <c r="M8" s="366"/>
      <c r="N8" s="366"/>
      <c r="O8" s="366"/>
      <c r="P8" s="366"/>
      <c r="Q8" s="5"/>
      <c r="R8" s="5"/>
      <c r="S8" s="5"/>
      <c r="T8" s="5"/>
    </row>
    <row r="9" spans="1:20" ht="16.2" thickBot="1" x14ac:dyDescent="0.35">
      <c r="A9" s="27" t="s">
        <v>180</v>
      </c>
      <c r="B9" s="3"/>
      <c r="C9" s="3"/>
      <c r="D9" s="4"/>
      <c r="E9" s="1"/>
      <c r="F9" s="5"/>
      <c r="G9" s="5"/>
      <c r="H9" s="5"/>
      <c r="I9" s="5"/>
      <c r="J9" s="5"/>
      <c r="K9" s="5"/>
      <c r="L9" s="5"/>
      <c r="M9" s="5"/>
      <c r="N9" s="5"/>
      <c r="O9" s="5"/>
      <c r="P9" s="5"/>
      <c r="Q9" s="5"/>
      <c r="R9" s="5"/>
      <c r="S9" s="5"/>
      <c r="T9" s="5"/>
    </row>
    <row r="10" spans="1:20" ht="15" thickBot="1" x14ac:dyDescent="0.35">
      <c r="A10" s="494"/>
      <c r="B10" s="384" t="s">
        <v>4</v>
      </c>
      <c r="C10" s="383"/>
      <c r="D10" s="336" t="s">
        <v>5</v>
      </c>
      <c r="E10" s="384" t="s">
        <v>6</v>
      </c>
      <c r="F10" s="370" t="s">
        <v>7</v>
      </c>
      <c r="G10" s="370"/>
      <c r="H10" s="370"/>
      <c r="I10" s="370"/>
      <c r="J10" s="371"/>
      <c r="K10" s="370" t="s">
        <v>8</v>
      </c>
      <c r="L10" s="370"/>
      <c r="M10" s="370"/>
      <c r="N10" s="370"/>
      <c r="O10" s="371"/>
      <c r="P10" s="370" t="s">
        <v>9</v>
      </c>
      <c r="Q10" s="370"/>
      <c r="R10" s="370"/>
      <c r="S10" s="370"/>
      <c r="T10" s="371"/>
    </row>
    <row r="11" spans="1:20" ht="21" thickBot="1" x14ac:dyDescent="0.35">
      <c r="A11" s="494"/>
      <c r="B11" s="384"/>
      <c r="C11" s="383"/>
      <c r="D11" s="336"/>
      <c r="E11" s="384"/>
      <c r="F11" s="63" t="s">
        <v>10</v>
      </c>
      <c r="G11" s="63" t="s">
        <v>11</v>
      </c>
      <c r="H11" s="63" t="s">
        <v>12</v>
      </c>
      <c r="I11" s="63" t="s">
        <v>13</v>
      </c>
      <c r="J11" s="107" t="s">
        <v>14</v>
      </c>
      <c r="K11" s="63" t="s">
        <v>10</v>
      </c>
      <c r="L11" s="63" t="s">
        <v>11</v>
      </c>
      <c r="M11" s="63" t="s">
        <v>12</v>
      </c>
      <c r="N11" s="63" t="s">
        <v>13</v>
      </c>
      <c r="O11" s="107" t="s">
        <v>15</v>
      </c>
      <c r="P11" s="63" t="s">
        <v>10</v>
      </c>
      <c r="Q11" s="63" t="s">
        <v>11</v>
      </c>
      <c r="R11" s="63" t="s">
        <v>12</v>
      </c>
      <c r="S11" s="63" t="s">
        <v>13</v>
      </c>
      <c r="T11" s="107" t="s">
        <v>16</v>
      </c>
    </row>
    <row r="12" spans="1:20" ht="15" thickBot="1" x14ac:dyDescent="0.35">
      <c r="A12" s="81">
        <v>0</v>
      </c>
      <c r="B12" s="82">
        <v>1</v>
      </c>
      <c r="C12" s="82">
        <v>2</v>
      </c>
      <c r="D12" s="82"/>
      <c r="E12" s="82">
        <v>4</v>
      </c>
      <c r="F12" s="82">
        <v>5</v>
      </c>
      <c r="G12" s="82">
        <v>6</v>
      </c>
      <c r="H12" s="82">
        <v>7</v>
      </c>
      <c r="I12" s="82">
        <v>8</v>
      </c>
      <c r="J12" s="82">
        <v>9</v>
      </c>
      <c r="K12" s="82">
        <v>5</v>
      </c>
      <c r="L12" s="82">
        <v>6</v>
      </c>
      <c r="M12" s="82">
        <v>7</v>
      </c>
      <c r="N12" s="82">
        <v>8</v>
      </c>
      <c r="O12" s="82">
        <v>9</v>
      </c>
      <c r="P12" s="82">
        <v>5</v>
      </c>
      <c r="Q12" s="82">
        <v>6</v>
      </c>
      <c r="R12" s="82">
        <v>7</v>
      </c>
      <c r="S12" s="82">
        <v>8</v>
      </c>
      <c r="T12" s="82">
        <v>9</v>
      </c>
    </row>
    <row r="13" spans="1:20" ht="15" thickBot="1" x14ac:dyDescent="0.35">
      <c r="A13" s="80">
        <v>1.1000000000000001</v>
      </c>
      <c r="B13" s="498" t="s">
        <v>17</v>
      </c>
      <c r="C13" s="498"/>
      <c r="D13" s="498"/>
      <c r="E13" s="498"/>
      <c r="F13" s="498"/>
      <c r="G13" s="498"/>
      <c r="H13" s="498"/>
      <c r="I13" s="498"/>
      <c r="J13" s="498"/>
      <c r="K13" s="498"/>
      <c r="L13" s="498"/>
      <c r="M13" s="498"/>
      <c r="N13" s="498"/>
      <c r="O13" s="498"/>
      <c r="P13" s="498"/>
      <c r="Q13" s="498"/>
      <c r="R13" s="498"/>
      <c r="S13" s="498"/>
      <c r="T13" s="498"/>
    </row>
    <row r="14" spans="1:20" ht="15" thickBot="1" x14ac:dyDescent="0.35">
      <c r="A14" s="499"/>
      <c r="B14" s="495" t="s">
        <v>18</v>
      </c>
      <c r="C14" s="384" t="s">
        <v>19</v>
      </c>
      <c r="D14" s="500">
        <v>100</v>
      </c>
      <c r="E14" s="501" t="s">
        <v>20</v>
      </c>
      <c r="F14" s="500">
        <v>100</v>
      </c>
      <c r="G14" s="500">
        <v>100</v>
      </c>
      <c r="H14" s="500">
        <v>100</v>
      </c>
      <c r="I14" s="500">
        <v>100</v>
      </c>
      <c r="J14" s="500">
        <v>100</v>
      </c>
      <c r="K14" s="500">
        <v>100</v>
      </c>
      <c r="L14" s="500">
        <v>100</v>
      </c>
      <c r="M14" s="500">
        <v>100</v>
      </c>
      <c r="N14" s="500">
        <v>100</v>
      </c>
      <c r="O14" s="500">
        <v>100</v>
      </c>
      <c r="P14" s="500">
        <v>100</v>
      </c>
      <c r="Q14" s="500">
        <v>100</v>
      </c>
      <c r="R14" s="500">
        <v>100</v>
      </c>
      <c r="S14" s="500">
        <v>100</v>
      </c>
      <c r="T14" s="500">
        <v>100</v>
      </c>
    </row>
    <row r="15" spans="1:20" ht="12" customHeight="1" thickBot="1" x14ac:dyDescent="0.35">
      <c r="A15" s="499"/>
      <c r="B15" s="495"/>
      <c r="C15" s="384"/>
      <c r="D15" s="500"/>
      <c r="E15" s="501"/>
      <c r="F15" s="500"/>
      <c r="G15" s="500"/>
      <c r="H15" s="500"/>
      <c r="I15" s="500"/>
      <c r="J15" s="500"/>
      <c r="K15" s="500"/>
      <c r="L15" s="500"/>
      <c r="M15" s="500"/>
      <c r="N15" s="500"/>
      <c r="O15" s="500"/>
      <c r="P15" s="500"/>
      <c r="Q15" s="500"/>
      <c r="R15" s="500"/>
      <c r="S15" s="500"/>
      <c r="T15" s="500"/>
    </row>
    <row r="16" spans="1:20" ht="15" thickBot="1" x14ac:dyDescent="0.35">
      <c r="A16" s="499"/>
      <c r="B16" s="495"/>
      <c r="C16" s="384" t="s">
        <v>21</v>
      </c>
      <c r="D16" s="500">
        <v>100</v>
      </c>
      <c r="E16" s="501" t="s">
        <v>20</v>
      </c>
      <c r="F16" s="500">
        <v>100</v>
      </c>
      <c r="G16" s="500">
        <v>100</v>
      </c>
      <c r="H16" s="500">
        <v>100</v>
      </c>
      <c r="I16" s="500">
        <v>100</v>
      </c>
      <c r="J16" s="500">
        <v>100</v>
      </c>
      <c r="K16" s="500">
        <v>100</v>
      </c>
      <c r="L16" s="500">
        <v>100</v>
      </c>
      <c r="M16" s="500">
        <v>100</v>
      </c>
      <c r="N16" s="500">
        <v>100</v>
      </c>
      <c r="O16" s="500">
        <v>100</v>
      </c>
      <c r="P16" s="500">
        <v>100</v>
      </c>
      <c r="Q16" s="500">
        <v>100</v>
      </c>
      <c r="R16" s="500">
        <v>100</v>
      </c>
      <c r="S16" s="500">
        <v>100</v>
      </c>
      <c r="T16" s="500">
        <v>100</v>
      </c>
    </row>
    <row r="17" spans="1:20" ht="15" thickBot="1" x14ac:dyDescent="0.35">
      <c r="A17" s="499"/>
      <c r="B17" s="495"/>
      <c r="C17" s="384"/>
      <c r="D17" s="500"/>
      <c r="E17" s="501"/>
      <c r="F17" s="500"/>
      <c r="G17" s="500"/>
      <c r="H17" s="500"/>
      <c r="I17" s="500"/>
      <c r="J17" s="500"/>
      <c r="K17" s="500"/>
      <c r="L17" s="500"/>
      <c r="M17" s="500"/>
      <c r="N17" s="500"/>
      <c r="O17" s="500"/>
      <c r="P17" s="500"/>
      <c r="Q17" s="500"/>
      <c r="R17" s="500"/>
      <c r="S17" s="500"/>
      <c r="T17" s="500"/>
    </row>
    <row r="18" spans="1:20" ht="15" thickBot="1" x14ac:dyDescent="0.35">
      <c r="A18" s="499"/>
      <c r="B18" s="495"/>
      <c r="C18" s="384" t="s">
        <v>22</v>
      </c>
      <c r="D18" s="500">
        <v>100</v>
      </c>
      <c r="E18" s="501" t="s">
        <v>20</v>
      </c>
      <c r="F18" s="500">
        <v>100</v>
      </c>
      <c r="G18" s="500">
        <v>100</v>
      </c>
      <c r="H18" s="500">
        <v>100</v>
      </c>
      <c r="I18" s="500">
        <v>100</v>
      </c>
      <c r="J18" s="500">
        <v>100</v>
      </c>
      <c r="K18" s="500">
        <v>100</v>
      </c>
      <c r="L18" s="500">
        <v>100</v>
      </c>
      <c r="M18" s="500">
        <v>100</v>
      </c>
      <c r="N18" s="500">
        <v>100</v>
      </c>
      <c r="O18" s="500">
        <v>100</v>
      </c>
      <c r="P18" s="500">
        <v>100</v>
      </c>
      <c r="Q18" s="500">
        <v>100</v>
      </c>
      <c r="R18" s="500">
        <v>100</v>
      </c>
      <c r="S18" s="500">
        <v>100</v>
      </c>
      <c r="T18" s="500">
        <v>100</v>
      </c>
    </row>
    <row r="19" spans="1:20" ht="6" customHeight="1" thickBot="1" x14ac:dyDescent="0.35">
      <c r="A19" s="499"/>
      <c r="B19" s="495"/>
      <c r="C19" s="384"/>
      <c r="D19" s="500"/>
      <c r="E19" s="501"/>
      <c r="F19" s="500"/>
      <c r="G19" s="500"/>
      <c r="H19" s="500"/>
      <c r="I19" s="500"/>
      <c r="J19" s="500"/>
      <c r="K19" s="500"/>
      <c r="L19" s="500"/>
      <c r="M19" s="500"/>
      <c r="N19" s="500"/>
      <c r="O19" s="500"/>
      <c r="P19" s="500"/>
      <c r="Q19" s="500"/>
      <c r="R19" s="500"/>
      <c r="S19" s="500"/>
      <c r="T19" s="500"/>
    </row>
    <row r="20" spans="1:20" ht="15" thickBot="1" x14ac:dyDescent="0.35">
      <c r="A20" s="499"/>
      <c r="B20" s="495" t="s">
        <v>23</v>
      </c>
      <c r="C20" s="384" t="s">
        <v>19</v>
      </c>
      <c r="D20" s="500">
        <v>100</v>
      </c>
      <c r="E20" s="501" t="s">
        <v>20</v>
      </c>
      <c r="F20" s="500">
        <v>100</v>
      </c>
      <c r="G20" s="500">
        <v>100</v>
      </c>
      <c r="H20" s="500">
        <v>100</v>
      </c>
      <c r="I20" s="500">
        <v>100</v>
      </c>
      <c r="J20" s="500">
        <v>100</v>
      </c>
      <c r="K20" s="500">
        <v>100</v>
      </c>
      <c r="L20" s="500">
        <v>100</v>
      </c>
      <c r="M20" s="500">
        <v>100</v>
      </c>
      <c r="N20" s="500">
        <v>100</v>
      </c>
      <c r="O20" s="500">
        <v>100</v>
      </c>
      <c r="P20" s="500">
        <v>100</v>
      </c>
      <c r="Q20" s="500">
        <v>100</v>
      </c>
      <c r="R20" s="500">
        <v>100</v>
      </c>
      <c r="S20" s="500">
        <v>100</v>
      </c>
      <c r="T20" s="500">
        <v>100</v>
      </c>
    </row>
    <row r="21" spans="1:20" ht="10.5" customHeight="1" thickBot="1" x14ac:dyDescent="0.35">
      <c r="A21" s="499"/>
      <c r="B21" s="495"/>
      <c r="C21" s="384"/>
      <c r="D21" s="500"/>
      <c r="E21" s="501"/>
      <c r="F21" s="500"/>
      <c r="G21" s="500"/>
      <c r="H21" s="500"/>
      <c r="I21" s="500"/>
      <c r="J21" s="500"/>
      <c r="K21" s="500"/>
      <c r="L21" s="500"/>
      <c r="M21" s="500"/>
      <c r="N21" s="500"/>
      <c r="O21" s="500"/>
      <c r="P21" s="500"/>
      <c r="Q21" s="500"/>
      <c r="R21" s="500"/>
      <c r="S21" s="500"/>
      <c r="T21" s="500"/>
    </row>
    <row r="22" spans="1:20" ht="15" thickBot="1" x14ac:dyDescent="0.35">
      <c r="A22" s="499"/>
      <c r="B22" s="495"/>
      <c r="C22" s="384" t="s">
        <v>21</v>
      </c>
      <c r="D22" s="500">
        <v>100</v>
      </c>
      <c r="E22" s="501" t="s">
        <v>20</v>
      </c>
      <c r="F22" s="500">
        <v>100</v>
      </c>
      <c r="G22" s="500">
        <v>100</v>
      </c>
      <c r="H22" s="500">
        <v>100</v>
      </c>
      <c r="I22" s="500">
        <v>100</v>
      </c>
      <c r="J22" s="500">
        <v>100</v>
      </c>
      <c r="K22" s="500">
        <v>100</v>
      </c>
      <c r="L22" s="500">
        <v>100</v>
      </c>
      <c r="M22" s="500">
        <v>100</v>
      </c>
      <c r="N22" s="500">
        <v>100</v>
      </c>
      <c r="O22" s="500">
        <v>100</v>
      </c>
      <c r="P22" s="500">
        <v>100</v>
      </c>
      <c r="Q22" s="500">
        <v>100</v>
      </c>
      <c r="R22" s="500">
        <v>100</v>
      </c>
      <c r="S22" s="500">
        <v>100</v>
      </c>
      <c r="T22" s="500">
        <v>100</v>
      </c>
    </row>
    <row r="23" spans="1:20" ht="15" thickBot="1" x14ac:dyDescent="0.35">
      <c r="A23" s="499"/>
      <c r="B23" s="495"/>
      <c r="C23" s="384"/>
      <c r="D23" s="500"/>
      <c r="E23" s="501"/>
      <c r="F23" s="500"/>
      <c r="G23" s="500"/>
      <c r="H23" s="500"/>
      <c r="I23" s="500"/>
      <c r="J23" s="500"/>
      <c r="K23" s="500"/>
      <c r="L23" s="500"/>
      <c r="M23" s="500"/>
      <c r="N23" s="500"/>
      <c r="O23" s="500"/>
      <c r="P23" s="500"/>
      <c r="Q23" s="500"/>
      <c r="R23" s="500"/>
      <c r="S23" s="500"/>
      <c r="T23" s="500"/>
    </row>
    <row r="24" spans="1:20" ht="15" thickBot="1" x14ac:dyDescent="0.35">
      <c r="A24" s="499"/>
      <c r="B24" s="495"/>
      <c r="C24" s="384" t="s">
        <v>22</v>
      </c>
      <c r="D24" s="500">
        <v>100</v>
      </c>
      <c r="E24" s="501" t="s">
        <v>20</v>
      </c>
      <c r="F24" s="500">
        <v>100</v>
      </c>
      <c r="G24" s="500">
        <v>100</v>
      </c>
      <c r="H24" s="500">
        <v>100</v>
      </c>
      <c r="I24" s="500">
        <v>100</v>
      </c>
      <c r="J24" s="500">
        <v>100</v>
      </c>
      <c r="K24" s="500">
        <v>100</v>
      </c>
      <c r="L24" s="500">
        <v>100</v>
      </c>
      <c r="M24" s="500">
        <v>100</v>
      </c>
      <c r="N24" s="500">
        <v>100</v>
      </c>
      <c r="O24" s="500">
        <v>100</v>
      </c>
      <c r="P24" s="500">
        <v>100</v>
      </c>
      <c r="Q24" s="500">
        <v>100</v>
      </c>
      <c r="R24" s="500">
        <v>100</v>
      </c>
      <c r="S24" s="500">
        <v>100</v>
      </c>
      <c r="T24" s="500">
        <v>100</v>
      </c>
    </row>
    <row r="25" spans="1:20" ht="7.5" customHeight="1" thickBot="1" x14ac:dyDescent="0.35">
      <c r="A25" s="499"/>
      <c r="B25" s="495"/>
      <c r="C25" s="384"/>
      <c r="D25" s="500"/>
      <c r="E25" s="501"/>
      <c r="F25" s="500"/>
      <c r="G25" s="500"/>
      <c r="H25" s="500"/>
      <c r="I25" s="500"/>
      <c r="J25" s="500"/>
      <c r="K25" s="500"/>
      <c r="L25" s="500"/>
      <c r="M25" s="500"/>
      <c r="N25" s="500"/>
      <c r="O25" s="500"/>
      <c r="P25" s="500"/>
      <c r="Q25" s="500"/>
      <c r="R25" s="500"/>
      <c r="S25" s="500"/>
      <c r="T25" s="500"/>
    </row>
    <row r="26" spans="1:20" ht="15" thickBot="1" x14ac:dyDescent="0.35">
      <c r="A26" s="499"/>
      <c r="B26" s="495" t="s">
        <v>24</v>
      </c>
      <c r="C26" s="384" t="s">
        <v>19</v>
      </c>
      <c r="D26" s="500">
        <v>100</v>
      </c>
      <c r="E26" s="501" t="s">
        <v>20</v>
      </c>
      <c r="F26" s="500">
        <v>100</v>
      </c>
      <c r="G26" s="500">
        <v>100</v>
      </c>
      <c r="H26" s="500">
        <v>100</v>
      </c>
      <c r="I26" s="500">
        <v>100</v>
      </c>
      <c r="J26" s="500">
        <v>100</v>
      </c>
      <c r="K26" s="500">
        <v>100</v>
      </c>
      <c r="L26" s="500">
        <v>100</v>
      </c>
      <c r="M26" s="500">
        <v>100</v>
      </c>
      <c r="N26" s="500">
        <v>100</v>
      </c>
      <c r="O26" s="500">
        <v>100</v>
      </c>
      <c r="P26" s="500">
        <v>100</v>
      </c>
      <c r="Q26" s="500">
        <v>100</v>
      </c>
      <c r="R26" s="500">
        <v>100</v>
      </c>
      <c r="S26" s="500">
        <v>100</v>
      </c>
      <c r="T26" s="500">
        <v>100</v>
      </c>
    </row>
    <row r="27" spans="1:20" ht="15" thickBot="1" x14ac:dyDescent="0.35">
      <c r="A27" s="499"/>
      <c r="B27" s="495"/>
      <c r="C27" s="384"/>
      <c r="D27" s="500"/>
      <c r="E27" s="501"/>
      <c r="F27" s="500"/>
      <c r="G27" s="500"/>
      <c r="H27" s="500"/>
      <c r="I27" s="500"/>
      <c r="J27" s="500"/>
      <c r="K27" s="500"/>
      <c r="L27" s="500"/>
      <c r="M27" s="500"/>
      <c r="N27" s="500"/>
      <c r="O27" s="500"/>
      <c r="P27" s="500"/>
      <c r="Q27" s="500"/>
      <c r="R27" s="500"/>
      <c r="S27" s="500"/>
      <c r="T27" s="500"/>
    </row>
    <row r="28" spans="1:20" ht="15" thickBot="1" x14ac:dyDescent="0.35">
      <c r="A28" s="499"/>
      <c r="B28" s="495"/>
      <c r="C28" s="384" t="s">
        <v>21</v>
      </c>
      <c r="D28" s="500">
        <v>100</v>
      </c>
      <c r="E28" s="501" t="s">
        <v>20</v>
      </c>
      <c r="F28" s="500">
        <v>100</v>
      </c>
      <c r="G28" s="500">
        <v>100</v>
      </c>
      <c r="H28" s="500">
        <v>100</v>
      </c>
      <c r="I28" s="500">
        <v>100</v>
      </c>
      <c r="J28" s="500">
        <v>100</v>
      </c>
      <c r="K28" s="500">
        <v>100</v>
      </c>
      <c r="L28" s="500">
        <v>100</v>
      </c>
      <c r="M28" s="500">
        <v>100</v>
      </c>
      <c r="N28" s="500">
        <v>100</v>
      </c>
      <c r="O28" s="500">
        <v>100</v>
      </c>
      <c r="P28" s="500">
        <v>100</v>
      </c>
      <c r="Q28" s="500">
        <v>100</v>
      </c>
      <c r="R28" s="500">
        <v>100</v>
      </c>
      <c r="S28" s="500">
        <v>100</v>
      </c>
      <c r="T28" s="500">
        <v>100</v>
      </c>
    </row>
    <row r="29" spans="1:20" ht="15" thickBot="1" x14ac:dyDescent="0.35">
      <c r="A29" s="499"/>
      <c r="B29" s="495"/>
      <c r="C29" s="384"/>
      <c r="D29" s="500"/>
      <c r="E29" s="501"/>
      <c r="F29" s="500"/>
      <c r="G29" s="500"/>
      <c r="H29" s="500"/>
      <c r="I29" s="500"/>
      <c r="J29" s="500"/>
      <c r="K29" s="500"/>
      <c r="L29" s="500"/>
      <c r="M29" s="500"/>
      <c r="N29" s="500"/>
      <c r="O29" s="500"/>
      <c r="P29" s="500"/>
      <c r="Q29" s="500"/>
      <c r="R29" s="500"/>
      <c r="S29" s="500"/>
      <c r="T29" s="500"/>
    </row>
    <row r="30" spans="1:20" ht="15" thickBot="1" x14ac:dyDescent="0.35">
      <c r="A30" s="499"/>
      <c r="B30" s="495"/>
      <c r="C30" s="384" t="s">
        <v>22</v>
      </c>
      <c r="D30" s="500">
        <v>100</v>
      </c>
      <c r="E30" s="501" t="s">
        <v>20</v>
      </c>
      <c r="F30" s="500">
        <v>100</v>
      </c>
      <c r="G30" s="500">
        <v>100</v>
      </c>
      <c r="H30" s="500">
        <v>100</v>
      </c>
      <c r="I30" s="500">
        <v>100</v>
      </c>
      <c r="J30" s="500">
        <v>100</v>
      </c>
      <c r="K30" s="500">
        <v>100</v>
      </c>
      <c r="L30" s="500">
        <v>100</v>
      </c>
      <c r="M30" s="500">
        <v>100</v>
      </c>
      <c r="N30" s="500">
        <v>100</v>
      </c>
      <c r="O30" s="500">
        <v>100</v>
      </c>
      <c r="P30" s="500">
        <v>100</v>
      </c>
      <c r="Q30" s="500">
        <v>100</v>
      </c>
      <c r="R30" s="500">
        <v>100</v>
      </c>
      <c r="S30" s="500">
        <v>100</v>
      </c>
      <c r="T30" s="500">
        <v>100</v>
      </c>
    </row>
    <row r="31" spans="1:20" ht="9" customHeight="1" thickBot="1" x14ac:dyDescent="0.35">
      <c r="A31" s="499"/>
      <c r="B31" s="495"/>
      <c r="C31" s="384"/>
      <c r="D31" s="500"/>
      <c r="E31" s="501"/>
      <c r="F31" s="500"/>
      <c r="G31" s="500"/>
      <c r="H31" s="500"/>
      <c r="I31" s="500"/>
      <c r="J31" s="500"/>
      <c r="K31" s="500"/>
      <c r="L31" s="500"/>
      <c r="M31" s="500"/>
      <c r="N31" s="500"/>
      <c r="O31" s="500"/>
      <c r="P31" s="500"/>
      <c r="Q31" s="500"/>
      <c r="R31" s="500"/>
      <c r="S31" s="500"/>
      <c r="T31" s="500"/>
    </row>
    <row r="32" spans="1:20" ht="15" thickBot="1" x14ac:dyDescent="0.35">
      <c r="A32" s="499"/>
      <c r="B32" s="344" t="s">
        <v>25</v>
      </c>
      <c r="C32" s="384" t="s">
        <v>26</v>
      </c>
      <c r="D32" s="500">
        <v>90</v>
      </c>
      <c r="E32" s="501" t="s">
        <v>20</v>
      </c>
      <c r="F32" s="500">
        <v>90</v>
      </c>
      <c r="G32" s="500">
        <v>90</v>
      </c>
      <c r="H32" s="500">
        <v>90</v>
      </c>
      <c r="I32" s="500">
        <v>90</v>
      </c>
      <c r="J32" s="500">
        <v>90</v>
      </c>
      <c r="K32" s="500">
        <v>90</v>
      </c>
      <c r="L32" s="500">
        <v>90</v>
      </c>
      <c r="M32" s="500">
        <v>90</v>
      </c>
      <c r="N32" s="500">
        <v>90</v>
      </c>
      <c r="O32" s="500">
        <v>90</v>
      </c>
      <c r="P32" s="500">
        <v>90</v>
      </c>
      <c r="Q32" s="500">
        <v>90</v>
      </c>
      <c r="R32" s="500">
        <v>90</v>
      </c>
      <c r="S32" s="500">
        <v>90</v>
      </c>
      <c r="T32" s="500">
        <v>90</v>
      </c>
    </row>
    <row r="33" spans="1:20" ht="15" thickBot="1" x14ac:dyDescent="0.35">
      <c r="A33" s="499"/>
      <c r="B33" s="344"/>
      <c r="C33" s="384"/>
      <c r="D33" s="500"/>
      <c r="E33" s="501"/>
      <c r="F33" s="500"/>
      <c r="G33" s="500"/>
      <c r="H33" s="500"/>
      <c r="I33" s="500"/>
      <c r="J33" s="500"/>
      <c r="K33" s="500"/>
      <c r="L33" s="500"/>
      <c r="M33" s="500"/>
      <c r="N33" s="500"/>
      <c r="O33" s="500"/>
      <c r="P33" s="500"/>
      <c r="Q33" s="500"/>
      <c r="R33" s="500"/>
      <c r="S33" s="500"/>
      <c r="T33" s="500"/>
    </row>
    <row r="34" spans="1:20" ht="15" thickBot="1" x14ac:dyDescent="0.35">
      <c r="A34" s="499"/>
      <c r="B34" s="344"/>
      <c r="C34" s="384" t="s">
        <v>27</v>
      </c>
      <c r="D34" s="500">
        <v>10</v>
      </c>
      <c r="E34" s="501" t="s">
        <v>20</v>
      </c>
      <c r="F34" s="500">
        <v>10</v>
      </c>
      <c r="G34" s="500">
        <v>10</v>
      </c>
      <c r="H34" s="500">
        <v>10</v>
      </c>
      <c r="I34" s="500">
        <v>10</v>
      </c>
      <c r="J34" s="500">
        <v>10</v>
      </c>
      <c r="K34" s="500">
        <v>10</v>
      </c>
      <c r="L34" s="500">
        <v>10</v>
      </c>
      <c r="M34" s="500">
        <v>10</v>
      </c>
      <c r="N34" s="500">
        <v>10</v>
      </c>
      <c r="O34" s="500">
        <v>10</v>
      </c>
      <c r="P34" s="500">
        <v>10</v>
      </c>
      <c r="Q34" s="500">
        <v>10</v>
      </c>
      <c r="R34" s="500">
        <v>10</v>
      </c>
      <c r="S34" s="500">
        <v>10</v>
      </c>
      <c r="T34" s="500">
        <v>10</v>
      </c>
    </row>
    <row r="35" spans="1:20" ht="15" thickBot="1" x14ac:dyDescent="0.35">
      <c r="A35" s="499"/>
      <c r="B35" s="344"/>
      <c r="C35" s="384"/>
      <c r="D35" s="500"/>
      <c r="E35" s="501"/>
      <c r="F35" s="500"/>
      <c r="G35" s="500"/>
      <c r="H35" s="500"/>
      <c r="I35" s="500"/>
      <c r="J35" s="500"/>
      <c r="K35" s="500"/>
      <c r="L35" s="500"/>
      <c r="M35" s="500"/>
      <c r="N35" s="500"/>
      <c r="O35" s="500"/>
      <c r="P35" s="500"/>
      <c r="Q35" s="500"/>
      <c r="R35" s="500"/>
      <c r="S35" s="500"/>
      <c r="T35" s="500"/>
    </row>
    <row r="36" spans="1:20" ht="15" thickBot="1" x14ac:dyDescent="0.35">
      <c r="A36" s="499"/>
      <c r="B36" s="344"/>
      <c r="C36" s="384" t="s">
        <v>28</v>
      </c>
      <c r="D36" s="500">
        <v>0</v>
      </c>
      <c r="E36" s="501" t="s">
        <v>20</v>
      </c>
      <c r="F36" s="500">
        <v>0</v>
      </c>
      <c r="G36" s="500">
        <v>0</v>
      </c>
      <c r="H36" s="500">
        <v>0</v>
      </c>
      <c r="I36" s="500">
        <v>0</v>
      </c>
      <c r="J36" s="500">
        <v>0</v>
      </c>
      <c r="K36" s="500">
        <v>0</v>
      </c>
      <c r="L36" s="500">
        <v>0</v>
      </c>
      <c r="M36" s="500">
        <v>0</v>
      </c>
      <c r="N36" s="500">
        <v>0</v>
      </c>
      <c r="O36" s="500">
        <v>0</v>
      </c>
      <c r="P36" s="500">
        <v>0</v>
      </c>
      <c r="Q36" s="500">
        <v>0</v>
      </c>
      <c r="R36" s="500">
        <v>0</v>
      </c>
      <c r="S36" s="500">
        <v>0</v>
      </c>
      <c r="T36" s="500">
        <v>0</v>
      </c>
    </row>
    <row r="37" spans="1:20" ht="27.75" customHeight="1" thickBot="1" x14ac:dyDescent="0.35">
      <c r="A37" s="499"/>
      <c r="B37" s="344"/>
      <c r="C37" s="384"/>
      <c r="D37" s="500"/>
      <c r="E37" s="501"/>
      <c r="F37" s="500"/>
      <c r="G37" s="500"/>
      <c r="H37" s="500"/>
      <c r="I37" s="500"/>
      <c r="J37" s="500"/>
      <c r="K37" s="500"/>
      <c r="L37" s="500"/>
      <c r="M37" s="500"/>
      <c r="N37" s="500"/>
      <c r="O37" s="500"/>
      <c r="P37" s="500"/>
      <c r="Q37" s="500"/>
      <c r="R37" s="500"/>
      <c r="S37" s="500"/>
      <c r="T37" s="500"/>
    </row>
    <row r="38" spans="1:20" ht="18.75" customHeight="1" thickBot="1" x14ac:dyDescent="0.35">
      <c r="A38" s="80">
        <v>1.2</v>
      </c>
      <c r="B38" s="503" t="s">
        <v>29</v>
      </c>
      <c r="C38" s="503"/>
      <c r="D38" s="503"/>
      <c r="E38" s="503"/>
      <c r="F38" s="503"/>
      <c r="G38" s="503"/>
      <c r="H38" s="503"/>
      <c r="I38" s="503"/>
      <c r="J38" s="503"/>
      <c r="K38" s="503"/>
      <c r="L38" s="503"/>
      <c r="M38" s="503"/>
      <c r="N38" s="503"/>
      <c r="O38" s="503"/>
      <c r="P38" s="503"/>
      <c r="Q38" s="503"/>
      <c r="R38" s="503"/>
      <c r="S38" s="503"/>
      <c r="T38" s="503"/>
    </row>
    <row r="39" spans="1:20" ht="15" thickBot="1" x14ac:dyDescent="0.35">
      <c r="A39" s="499"/>
      <c r="B39" s="495" t="s">
        <v>30</v>
      </c>
      <c r="C39" s="495" t="s">
        <v>19</v>
      </c>
      <c r="D39" s="500">
        <v>100</v>
      </c>
      <c r="E39" s="501" t="s">
        <v>20</v>
      </c>
      <c r="F39" s="500">
        <v>100</v>
      </c>
      <c r="G39" s="500">
        <v>100</v>
      </c>
      <c r="H39" s="500">
        <v>100</v>
      </c>
      <c r="I39" s="500">
        <v>100</v>
      </c>
      <c r="J39" s="500">
        <v>100</v>
      </c>
      <c r="K39" s="500">
        <v>100</v>
      </c>
      <c r="L39" s="500">
        <v>100</v>
      </c>
      <c r="M39" s="500">
        <v>100</v>
      </c>
      <c r="N39" s="500">
        <v>100</v>
      </c>
      <c r="O39" s="500">
        <v>100</v>
      </c>
      <c r="P39" s="500">
        <v>100</v>
      </c>
      <c r="Q39" s="500">
        <v>100</v>
      </c>
      <c r="R39" s="500">
        <v>100</v>
      </c>
      <c r="S39" s="500">
        <v>100</v>
      </c>
      <c r="T39" s="500">
        <v>100</v>
      </c>
    </row>
    <row r="40" spans="1:20" ht="15" thickBot="1" x14ac:dyDescent="0.35">
      <c r="A40" s="499"/>
      <c r="B40" s="495"/>
      <c r="C40" s="495"/>
      <c r="D40" s="500"/>
      <c r="E40" s="501"/>
      <c r="F40" s="500"/>
      <c r="G40" s="500"/>
      <c r="H40" s="500"/>
      <c r="I40" s="500"/>
      <c r="J40" s="500"/>
      <c r="K40" s="500"/>
      <c r="L40" s="500"/>
      <c r="M40" s="500"/>
      <c r="N40" s="500"/>
      <c r="O40" s="500"/>
      <c r="P40" s="500"/>
      <c r="Q40" s="500"/>
      <c r="R40" s="500"/>
      <c r="S40" s="500"/>
      <c r="T40" s="500"/>
    </row>
    <row r="41" spans="1:20" ht="15" thickBot="1" x14ac:dyDescent="0.35">
      <c r="A41" s="499"/>
      <c r="B41" s="495"/>
      <c r="C41" s="495" t="s">
        <v>21</v>
      </c>
      <c r="D41" s="500">
        <v>100</v>
      </c>
      <c r="E41" s="501" t="s">
        <v>20</v>
      </c>
      <c r="F41" s="500">
        <v>100</v>
      </c>
      <c r="G41" s="500">
        <v>100</v>
      </c>
      <c r="H41" s="500">
        <v>100</v>
      </c>
      <c r="I41" s="500">
        <v>100</v>
      </c>
      <c r="J41" s="500">
        <v>100</v>
      </c>
      <c r="K41" s="500">
        <v>100</v>
      </c>
      <c r="L41" s="500">
        <v>100</v>
      </c>
      <c r="M41" s="500">
        <v>100</v>
      </c>
      <c r="N41" s="500">
        <v>100</v>
      </c>
      <c r="O41" s="500">
        <v>100</v>
      </c>
      <c r="P41" s="500">
        <v>100</v>
      </c>
      <c r="Q41" s="500">
        <v>100</v>
      </c>
      <c r="R41" s="500">
        <v>100</v>
      </c>
      <c r="S41" s="500">
        <v>100</v>
      </c>
      <c r="T41" s="500">
        <v>100</v>
      </c>
    </row>
    <row r="42" spans="1:20" ht="15" thickBot="1" x14ac:dyDescent="0.35">
      <c r="A42" s="499"/>
      <c r="B42" s="495"/>
      <c r="C42" s="495"/>
      <c r="D42" s="500"/>
      <c r="E42" s="501"/>
      <c r="F42" s="500"/>
      <c r="G42" s="500"/>
      <c r="H42" s="500"/>
      <c r="I42" s="500"/>
      <c r="J42" s="500"/>
      <c r="K42" s="500"/>
      <c r="L42" s="500"/>
      <c r="M42" s="500"/>
      <c r="N42" s="500"/>
      <c r="O42" s="500"/>
      <c r="P42" s="500"/>
      <c r="Q42" s="500"/>
      <c r="R42" s="500"/>
      <c r="S42" s="500"/>
      <c r="T42" s="500"/>
    </row>
    <row r="43" spans="1:20" ht="15" thickBot="1" x14ac:dyDescent="0.35">
      <c r="A43" s="499"/>
      <c r="B43" s="495"/>
      <c r="C43" s="495" t="s">
        <v>22</v>
      </c>
      <c r="D43" s="500">
        <v>100</v>
      </c>
      <c r="E43" s="501" t="s">
        <v>20</v>
      </c>
      <c r="F43" s="500">
        <v>100</v>
      </c>
      <c r="G43" s="500">
        <v>100</v>
      </c>
      <c r="H43" s="500">
        <v>100</v>
      </c>
      <c r="I43" s="500">
        <v>100</v>
      </c>
      <c r="J43" s="500">
        <v>100</v>
      </c>
      <c r="K43" s="500">
        <v>100</v>
      </c>
      <c r="L43" s="500">
        <v>100</v>
      </c>
      <c r="M43" s="500">
        <v>100</v>
      </c>
      <c r="N43" s="500">
        <v>100</v>
      </c>
      <c r="O43" s="500">
        <v>100</v>
      </c>
      <c r="P43" s="500">
        <v>100</v>
      </c>
      <c r="Q43" s="500">
        <v>100</v>
      </c>
      <c r="R43" s="500">
        <v>100</v>
      </c>
      <c r="S43" s="500">
        <v>100</v>
      </c>
      <c r="T43" s="500">
        <v>100</v>
      </c>
    </row>
    <row r="44" spans="1:20" ht="15" thickBot="1" x14ac:dyDescent="0.35">
      <c r="A44" s="499"/>
      <c r="B44" s="495"/>
      <c r="C44" s="495"/>
      <c r="D44" s="500"/>
      <c r="E44" s="501"/>
      <c r="F44" s="500"/>
      <c r="G44" s="500"/>
      <c r="H44" s="500"/>
      <c r="I44" s="500"/>
      <c r="J44" s="500"/>
      <c r="K44" s="500"/>
      <c r="L44" s="500"/>
      <c r="M44" s="500"/>
      <c r="N44" s="500"/>
      <c r="O44" s="500"/>
      <c r="P44" s="500"/>
      <c r="Q44" s="500"/>
      <c r="R44" s="500"/>
      <c r="S44" s="500"/>
      <c r="T44" s="500"/>
    </row>
    <row r="45" spans="1:20" ht="15" thickBot="1" x14ac:dyDescent="0.35">
      <c r="A45" s="499"/>
      <c r="B45" s="495" t="s">
        <v>31</v>
      </c>
      <c r="C45" s="495" t="s">
        <v>19</v>
      </c>
      <c r="D45" s="500">
        <v>100</v>
      </c>
      <c r="E45" s="501" t="s">
        <v>20</v>
      </c>
      <c r="F45" s="500">
        <v>100</v>
      </c>
      <c r="G45" s="500">
        <v>100</v>
      </c>
      <c r="H45" s="500">
        <v>100</v>
      </c>
      <c r="I45" s="500">
        <v>100</v>
      </c>
      <c r="J45" s="500">
        <v>100</v>
      </c>
      <c r="K45" s="500">
        <v>100</v>
      </c>
      <c r="L45" s="500">
        <v>100</v>
      </c>
      <c r="M45" s="500">
        <v>100</v>
      </c>
      <c r="N45" s="500">
        <v>100</v>
      </c>
      <c r="O45" s="500">
        <v>100</v>
      </c>
      <c r="P45" s="500">
        <v>100</v>
      </c>
      <c r="Q45" s="500">
        <v>100</v>
      </c>
      <c r="R45" s="500">
        <v>100</v>
      </c>
      <c r="S45" s="500">
        <v>100</v>
      </c>
      <c r="T45" s="500">
        <v>100</v>
      </c>
    </row>
    <row r="46" spans="1:20" ht="15" thickBot="1" x14ac:dyDescent="0.35">
      <c r="A46" s="499"/>
      <c r="B46" s="495"/>
      <c r="C46" s="495"/>
      <c r="D46" s="500"/>
      <c r="E46" s="501"/>
      <c r="F46" s="500"/>
      <c r="G46" s="500"/>
      <c r="H46" s="500"/>
      <c r="I46" s="500"/>
      <c r="J46" s="500"/>
      <c r="K46" s="500"/>
      <c r="L46" s="500"/>
      <c r="M46" s="500"/>
      <c r="N46" s="500"/>
      <c r="O46" s="500"/>
      <c r="P46" s="500"/>
      <c r="Q46" s="500"/>
      <c r="R46" s="500"/>
      <c r="S46" s="500"/>
      <c r="T46" s="500"/>
    </row>
    <row r="47" spans="1:20" ht="15" thickBot="1" x14ac:dyDescent="0.35">
      <c r="A47" s="499"/>
      <c r="B47" s="495"/>
      <c r="C47" s="495" t="s">
        <v>21</v>
      </c>
      <c r="D47" s="500">
        <v>100</v>
      </c>
      <c r="E47" s="501" t="s">
        <v>20</v>
      </c>
      <c r="F47" s="500">
        <v>100</v>
      </c>
      <c r="G47" s="500">
        <v>100</v>
      </c>
      <c r="H47" s="500">
        <v>100</v>
      </c>
      <c r="I47" s="500">
        <v>100</v>
      </c>
      <c r="J47" s="500">
        <v>100</v>
      </c>
      <c r="K47" s="500">
        <v>100</v>
      </c>
      <c r="L47" s="500">
        <v>100</v>
      </c>
      <c r="M47" s="500">
        <v>100</v>
      </c>
      <c r="N47" s="500">
        <v>100</v>
      </c>
      <c r="O47" s="500">
        <v>100</v>
      </c>
      <c r="P47" s="500">
        <v>100</v>
      </c>
      <c r="Q47" s="500">
        <v>100</v>
      </c>
      <c r="R47" s="500">
        <v>100</v>
      </c>
      <c r="S47" s="500">
        <v>100</v>
      </c>
      <c r="T47" s="500">
        <v>100</v>
      </c>
    </row>
    <row r="48" spans="1:20" ht="15" thickBot="1" x14ac:dyDescent="0.35">
      <c r="A48" s="499"/>
      <c r="B48" s="495"/>
      <c r="C48" s="495"/>
      <c r="D48" s="500"/>
      <c r="E48" s="501"/>
      <c r="F48" s="500"/>
      <c r="G48" s="500"/>
      <c r="H48" s="500"/>
      <c r="I48" s="500"/>
      <c r="J48" s="500"/>
      <c r="K48" s="500"/>
      <c r="L48" s="500"/>
      <c r="M48" s="500"/>
      <c r="N48" s="500"/>
      <c r="O48" s="500"/>
      <c r="P48" s="500"/>
      <c r="Q48" s="500"/>
      <c r="R48" s="500"/>
      <c r="S48" s="500"/>
      <c r="T48" s="500"/>
    </row>
    <row r="49" spans="1:20" ht="15" thickBot="1" x14ac:dyDescent="0.35">
      <c r="A49" s="499"/>
      <c r="B49" s="495"/>
      <c r="C49" s="495" t="s">
        <v>22</v>
      </c>
      <c r="D49" s="500">
        <v>100</v>
      </c>
      <c r="E49" s="501" t="s">
        <v>20</v>
      </c>
      <c r="F49" s="500">
        <v>100</v>
      </c>
      <c r="G49" s="500">
        <v>100</v>
      </c>
      <c r="H49" s="500">
        <v>100</v>
      </c>
      <c r="I49" s="500">
        <v>100</v>
      </c>
      <c r="J49" s="500">
        <v>100</v>
      </c>
      <c r="K49" s="500">
        <v>100</v>
      </c>
      <c r="L49" s="500">
        <v>100</v>
      </c>
      <c r="M49" s="500">
        <v>100</v>
      </c>
      <c r="N49" s="500">
        <v>100</v>
      </c>
      <c r="O49" s="500">
        <v>100</v>
      </c>
      <c r="P49" s="500">
        <v>100</v>
      </c>
      <c r="Q49" s="500">
        <v>100</v>
      </c>
      <c r="R49" s="500">
        <v>100</v>
      </c>
      <c r="S49" s="500">
        <v>100</v>
      </c>
      <c r="T49" s="500">
        <v>100</v>
      </c>
    </row>
    <row r="50" spans="1:20" ht="15" thickBot="1" x14ac:dyDescent="0.35">
      <c r="A50" s="499"/>
      <c r="B50" s="495"/>
      <c r="C50" s="495"/>
      <c r="D50" s="500"/>
      <c r="E50" s="501"/>
      <c r="F50" s="500"/>
      <c r="G50" s="500"/>
      <c r="H50" s="500"/>
      <c r="I50" s="500"/>
      <c r="J50" s="500"/>
      <c r="K50" s="500"/>
      <c r="L50" s="500"/>
      <c r="M50" s="500"/>
      <c r="N50" s="500"/>
      <c r="O50" s="500"/>
      <c r="P50" s="500"/>
      <c r="Q50" s="500"/>
      <c r="R50" s="500"/>
      <c r="S50" s="500"/>
      <c r="T50" s="500"/>
    </row>
    <row r="51" spans="1:20" ht="15" thickBot="1" x14ac:dyDescent="0.35">
      <c r="A51" s="499"/>
      <c r="B51" s="495" t="s">
        <v>32</v>
      </c>
      <c r="C51" s="504" t="s">
        <v>19</v>
      </c>
      <c r="D51" s="500">
        <v>100</v>
      </c>
      <c r="E51" s="501" t="s">
        <v>20</v>
      </c>
      <c r="F51" s="500">
        <v>100</v>
      </c>
      <c r="G51" s="500">
        <v>100</v>
      </c>
      <c r="H51" s="500">
        <v>100</v>
      </c>
      <c r="I51" s="500">
        <v>100</v>
      </c>
      <c r="J51" s="500">
        <v>100</v>
      </c>
      <c r="K51" s="500">
        <v>100</v>
      </c>
      <c r="L51" s="500">
        <v>100</v>
      </c>
      <c r="M51" s="500">
        <v>100</v>
      </c>
      <c r="N51" s="500">
        <v>100</v>
      </c>
      <c r="O51" s="500">
        <v>100</v>
      </c>
      <c r="P51" s="500">
        <v>100</v>
      </c>
      <c r="Q51" s="500">
        <v>100</v>
      </c>
      <c r="R51" s="500">
        <v>100</v>
      </c>
      <c r="S51" s="500">
        <v>100</v>
      </c>
      <c r="T51" s="500">
        <v>100</v>
      </c>
    </row>
    <row r="52" spans="1:20" ht="15" thickBot="1" x14ac:dyDescent="0.35">
      <c r="A52" s="499"/>
      <c r="B52" s="495"/>
      <c r="C52" s="504"/>
      <c r="D52" s="500"/>
      <c r="E52" s="501"/>
      <c r="F52" s="500"/>
      <c r="G52" s="500"/>
      <c r="H52" s="500"/>
      <c r="I52" s="500"/>
      <c r="J52" s="500"/>
      <c r="K52" s="500"/>
      <c r="L52" s="500"/>
      <c r="M52" s="500"/>
      <c r="N52" s="500"/>
      <c r="O52" s="500"/>
      <c r="P52" s="500"/>
      <c r="Q52" s="500"/>
      <c r="R52" s="500"/>
      <c r="S52" s="500"/>
      <c r="T52" s="500"/>
    </row>
    <row r="53" spans="1:20" ht="15" thickBot="1" x14ac:dyDescent="0.35">
      <c r="A53" s="499"/>
      <c r="B53" s="495"/>
      <c r="C53" s="504" t="s">
        <v>21</v>
      </c>
      <c r="D53" s="500">
        <v>100</v>
      </c>
      <c r="E53" s="501" t="s">
        <v>20</v>
      </c>
      <c r="F53" s="500">
        <v>100</v>
      </c>
      <c r="G53" s="500">
        <v>100</v>
      </c>
      <c r="H53" s="500">
        <v>100</v>
      </c>
      <c r="I53" s="500">
        <v>100</v>
      </c>
      <c r="J53" s="500">
        <v>100</v>
      </c>
      <c r="K53" s="500">
        <v>100</v>
      </c>
      <c r="L53" s="500">
        <v>100</v>
      </c>
      <c r="M53" s="500">
        <v>100</v>
      </c>
      <c r="N53" s="500">
        <v>100</v>
      </c>
      <c r="O53" s="500">
        <v>100</v>
      </c>
      <c r="P53" s="500">
        <v>100</v>
      </c>
      <c r="Q53" s="500">
        <v>100</v>
      </c>
      <c r="R53" s="500">
        <v>100</v>
      </c>
      <c r="S53" s="500">
        <v>100</v>
      </c>
      <c r="T53" s="500">
        <v>100</v>
      </c>
    </row>
    <row r="54" spans="1:20" ht="15" thickBot="1" x14ac:dyDescent="0.35">
      <c r="A54" s="499"/>
      <c r="B54" s="495"/>
      <c r="C54" s="504"/>
      <c r="D54" s="500"/>
      <c r="E54" s="501"/>
      <c r="F54" s="500"/>
      <c r="G54" s="500"/>
      <c r="H54" s="500"/>
      <c r="I54" s="500"/>
      <c r="J54" s="500"/>
      <c r="K54" s="500"/>
      <c r="L54" s="500"/>
      <c r="M54" s="500"/>
      <c r="N54" s="500"/>
      <c r="O54" s="500"/>
      <c r="P54" s="500"/>
      <c r="Q54" s="500"/>
      <c r="R54" s="500"/>
      <c r="S54" s="500"/>
      <c r="T54" s="500"/>
    </row>
    <row r="55" spans="1:20" ht="15" thickBot="1" x14ac:dyDescent="0.35">
      <c r="A55" s="499"/>
      <c r="B55" s="495"/>
      <c r="C55" s="504" t="s">
        <v>22</v>
      </c>
      <c r="D55" s="500">
        <v>100</v>
      </c>
      <c r="E55" s="501" t="s">
        <v>20</v>
      </c>
      <c r="F55" s="500">
        <v>100</v>
      </c>
      <c r="G55" s="500">
        <v>100</v>
      </c>
      <c r="H55" s="500">
        <v>100</v>
      </c>
      <c r="I55" s="500">
        <v>100</v>
      </c>
      <c r="J55" s="500">
        <v>100</v>
      </c>
      <c r="K55" s="500">
        <v>100</v>
      </c>
      <c r="L55" s="500">
        <v>100</v>
      </c>
      <c r="M55" s="500">
        <v>100</v>
      </c>
      <c r="N55" s="500">
        <v>100</v>
      </c>
      <c r="O55" s="500">
        <v>100</v>
      </c>
      <c r="P55" s="500">
        <v>100</v>
      </c>
      <c r="Q55" s="500">
        <v>100</v>
      </c>
      <c r="R55" s="500">
        <v>100</v>
      </c>
      <c r="S55" s="500">
        <v>100</v>
      </c>
      <c r="T55" s="500">
        <v>100</v>
      </c>
    </row>
    <row r="56" spans="1:20" ht="15" thickBot="1" x14ac:dyDescent="0.35">
      <c r="A56" s="499"/>
      <c r="B56" s="495"/>
      <c r="C56" s="504"/>
      <c r="D56" s="500"/>
      <c r="E56" s="501"/>
      <c r="F56" s="500"/>
      <c r="G56" s="500"/>
      <c r="H56" s="500"/>
      <c r="I56" s="500"/>
      <c r="J56" s="500"/>
      <c r="K56" s="500"/>
      <c r="L56" s="500"/>
      <c r="M56" s="500"/>
      <c r="N56" s="500"/>
      <c r="O56" s="500"/>
      <c r="P56" s="500"/>
      <c r="Q56" s="500"/>
      <c r="R56" s="500"/>
      <c r="S56" s="500"/>
      <c r="T56" s="500"/>
    </row>
    <row r="57" spans="1:20" ht="15" thickBot="1" x14ac:dyDescent="0.35">
      <c r="A57" s="147">
        <v>1.3</v>
      </c>
      <c r="B57" s="503" t="s">
        <v>33</v>
      </c>
      <c r="C57" s="503"/>
      <c r="D57" s="503"/>
      <c r="E57" s="503"/>
      <c r="F57" s="503"/>
      <c r="G57" s="503"/>
      <c r="H57" s="503"/>
      <c r="I57" s="503"/>
      <c r="J57" s="503"/>
      <c r="K57" s="503"/>
      <c r="L57" s="503"/>
      <c r="M57" s="503"/>
      <c r="N57" s="503"/>
      <c r="O57" s="503"/>
      <c r="P57" s="503"/>
      <c r="Q57" s="503"/>
      <c r="R57" s="503"/>
      <c r="S57" s="503"/>
      <c r="T57" s="503"/>
    </row>
    <row r="58" spans="1:20" ht="15" thickBot="1" x14ac:dyDescent="0.35">
      <c r="A58" s="499"/>
      <c r="B58" s="495" t="s">
        <v>34</v>
      </c>
      <c r="C58" s="495"/>
      <c r="D58" s="500">
        <v>100</v>
      </c>
      <c r="E58" s="501" t="s">
        <v>20</v>
      </c>
      <c r="F58" s="500">
        <v>100</v>
      </c>
      <c r="G58" s="500">
        <v>100</v>
      </c>
      <c r="H58" s="500">
        <v>100</v>
      </c>
      <c r="I58" s="500">
        <v>100</v>
      </c>
      <c r="J58" s="500">
        <v>100</v>
      </c>
      <c r="K58" s="500">
        <v>100</v>
      </c>
      <c r="L58" s="500">
        <v>100</v>
      </c>
      <c r="M58" s="500">
        <v>100</v>
      </c>
      <c r="N58" s="500">
        <v>100</v>
      </c>
      <c r="O58" s="500">
        <v>100</v>
      </c>
      <c r="P58" s="500">
        <v>100</v>
      </c>
      <c r="Q58" s="500">
        <v>100</v>
      </c>
      <c r="R58" s="500">
        <v>100</v>
      </c>
      <c r="S58" s="500">
        <v>100</v>
      </c>
      <c r="T58" s="500">
        <v>100</v>
      </c>
    </row>
    <row r="59" spans="1:20" ht="15" thickBot="1" x14ac:dyDescent="0.35">
      <c r="A59" s="499"/>
      <c r="B59" s="495"/>
      <c r="C59" s="495"/>
      <c r="D59" s="500"/>
      <c r="E59" s="501"/>
      <c r="F59" s="500"/>
      <c r="G59" s="500"/>
      <c r="H59" s="500"/>
      <c r="I59" s="500"/>
      <c r="J59" s="500"/>
      <c r="K59" s="500"/>
      <c r="L59" s="500"/>
      <c r="M59" s="500"/>
      <c r="N59" s="500"/>
      <c r="O59" s="500"/>
      <c r="P59" s="500"/>
      <c r="Q59" s="500"/>
      <c r="R59" s="500"/>
      <c r="S59" s="500"/>
      <c r="T59" s="500"/>
    </row>
    <row r="60" spans="1:20" ht="15" thickBot="1" x14ac:dyDescent="0.35">
      <c r="A60" s="499"/>
      <c r="B60" s="495" t="s">
        <v>35</v>
      </c>
      <c r="C60" s="495"/>
      <c r="D60" s="500">
        <v>100</v>
      </c>
      <c r="E60" s="501" t="s">
        <v>20</v>
      </c>
      <c r="F60" s="500">
        <v>100</v>
      </c>
      <c r="G60" s="500">
        <v>100</v>
      </c>
      <c r="H60" s="500">
        <v>100</v>
      </c>
      <c r="I60" s="500">
        <v>100</v>
      </c>
      <c r="J60" s="500">
        <v>100</v>
      </c>
      <c r="K60" s="500">
        <v>100</v>
      </c>
      <c r="L60" s="500">
        <v>100</v>
      </c>
      <c r="M60" s="500">
        <v>100</v>
      </c>
      <c r="N60" s="500">
        <v>100</v>
      </c>
      <c r="O60" s="500">
        <v>100</v>
      </c>
      <c r="P60" s="500">
        <v>100</v>
      </c>
      <c r="Q60" s="500">
        <v>100</v>
      </c>
      <c r="R60" s="500">
        <v>100</v>
      </c>
      <c r="S60" s="500">
        <v>100</v>
      </c>
      <c r="T60" s="500">
        <v>100</v>
      </c>
    </row>
    <row r="61" spans="1:20" ht="15" thickBot="1" x14ac:dyDescent="0.35">
      <c r="A61" s="499"/>
      <c r="B61" s="495"/>
      <c r="C61" s="495"/>
      <c r="D61" s="500"/>
      <c r="E61" s="501"/>
      <c r="F61" s="500"/>
      <c r="G61" s="500"/>
      <c r="H61" s="500"/>
      <c r="I61" s="500"/>
      <c r="J61" s="500"/>
      <c r="K61" s="500"/>
      <c r="L61" s="500"/>
      <c r="M61" s="500"/>
      <c r="N61" s="500"/>
      <c r="O61" s="500"/>
      <c r="P61" s="500"/>
      <c r="Q61" s="500"/>
      <c r="R61" s="500"/>
      <c r="S61" s="500"/>
      <c r="T61" s="500"/>
    </row>
    <row r="62" spans="1:20" ht="15.75" customHeight="1" thickBot="1" x14ac:dyDescent="0.35">
      <c r="A62" s="499"/>
      <c r="B62" s="508" t="s">
        <v>160</v>
      </c>
      <c r="C62" s="508"/>
      <c r="D62" s="156" t="s">
        <v>120</v>
      </c>
      <c r="E62" s="510" t="s">
        <v>20</v>
      </c>
      <c r="F62" s="138">
        <v>1</v>
      </c>
      <c r="G62" s="138">
        <v>1</v>
      </c>
      <c r="H62" s="138">
        <v>1</v>
      </c>
      <c r="I62" s="138">
        <v>1</v>
      </c>
      <c r="J62" s="139">
        <f>(F62+G62+H62+I62)</f>
        <v>4</v>
      </c>
      <c r="K62" s="138">
        <v>1</v>
      </c>
      <c r="L62" s="138">
        <v>1</v>
      </c>
      <c r="M62" s="138">
        <v>1</v>
      </c>
      <c r="N62" s="138">
        <v>1</v>
      </c>
      <c r="O62" s="139">
        <f>(K62+L62+M62+N62)</f>
        <v>4</v>
      </c>
      <c r="P62" s="138">
        <v>1</v>
      </c>
      <c r="Q62" s="138">
        <v>1</v>
      </c>
      <c r="R62" s="138">
        <v>1</v>
      </c>
      <c r="S62" s="138">
        <v>1</v>
      </c>
      <c r="T62" s="139">
        <f>(P62+Q62+R62+S62)</f>
        <v>4</v>
      </c>
    </row>
    <row r="63" spans="1:20" ht="37.5" customHeight="1" thickBot="1" x14ac:dyDescent="0.35">
      <c r="A63" s="499"/>
      <c r="B63" s="509"/>
      <c r="C63" s="509"/>
      <c r="D63" s="156">
        <f>D217</f>
        <v>998</v>
      </c>
      <c r="E63" s="510"/>
      <c r="F63" s="156">
        <f>F217</f>
        <v>550</v>
      </c>
      <c r="G63" s="156">
        <f t="shared" ref="G63:T63" si="0">G217</f>
        <v>550</v>
      </c>
      <c r="H63" s="156">
        <f t="shared" si="0"/>
        <v>550</v>
      </c>
      <c r="I63" s="156">
        <f t="shared" si="0"/>
        <v>550</v>
      </c>
      <c r="J63" s="156">
        <f t="shared" si="0"/>
        <v>550</v>
      </c>
      <c r="K63" s="156">
        <f t="shared" si="0"/>
        <v>750</v>
      </c>
      <c r="L63" s="156">
        <f t="shared" si="0"/>
        <v>750</v>
      </c>
      <c r="M63" s="156">
        <f t="shared" si="0"/>
        <v>750</v>
      </c>
      <c r="N63" s="156">
        <f t="shared" si="0"/>
        <v>750</v>
      </c>
      <c r="O63" s="156">
        <f t="shared" si="0"/>
        <v>750</v>
      </c>
      <c r="P63" s="156">
        <f t="shared" si="0"/>
        <v>998</v>
      </c>
      <c r="Q63" s="156">
        <f t="shared" si="0"/>
        <v>998</v>
      </c>
      <c r="R63" s="156">
        <f t="shared" si="0"/>
        <v>998</v>
      </c>
      <c r="S63" s="156">
        <f t="shared" si="0"/>
        <v>998</v>
      </c>
      <c r="T63" s="156">
        <f t="shared" si="0"/>
        <v>998</v>
      </c>
    </row>
    <row r="64" spans="1:20" ht="15" thickBot="1" x14ac:dyDescent="0.35">
      <c r="A64" s="499"/>
      <c r="B64" s="495" t="s">
        <v>39</v>
      </c>
      <c r="C64" s="495"/>
      <c r="D64" s="530">
        <v>0.4</v>
      </c>
      <c r="E64" s="501" t="s">
        <v>20</v>
      </c>
      <c r="F64" s="530">
        <v>0.4</v>
      </c>
      <c r="G64" s="530">
        <v>0.4</v>
      </c>
      <c r="H64" s="530">
        <v>0.4</v>
      </c>
      <c r="I64" s="530">
        <v>0.4</v>
      </c>
      <c r="J64" s="530">
        <v>0.4</v>
      </c>
      <c r="K64" s="530">
        <v>0.4</v>
      </c>
      <c r="L64" s="530">
        <v>0.4</v>
      </c>
      <c r="M64" s="530">
        <v>0.4</v>
      </c>
      <c r="N64" s="530">
        <v>0.4</v>
      </c>
      <c r="O64" s="530">
        <v>0.4</v>
      </c>
      <c r="P64" s="530">
        <v>0.4</v>
      </c>
      <c r="Q64" s="530">
        <v>0.4</v>
      </c>
      <c r="R64" s="530">
        <v>0.4</v>
      </c>
      <c r="S64" s="530">
        <v>0.4</v>
      </c>
      <c r="T64" s="530">
        <v>0.4</v>
      </c>
    </row>
    <row r="65" spans="1:20" ht="15" thickBot="1" x14ac:dyDescent="0.35">
      <c r="A65" s="499"/>
      <c r="B65" s="495"/>
      <c r="C65" s="495"/>
      <c r="D65" s="530"/>
      <c r="E65" s="501"/>
      <c r="F65" s="530"/>
      <c r="G65" s="530"/>
      <c r="H65" s="530"/>
      <c r="I65" s="530"/>
      <c r="J65" s="530"/>
      <c r="K65" s="530"/>
      <c r="L65" s="530"/>
      <c r="M65" s="530"/>
      <c r="N65" s="530"/>
      <c r="O65" s="530"/>
      <c r="P65" s="530"/>
      <c r="Q65" s="530"/>
      <c r="R65" s="530"/>
      <c r="S65" s="530"/>
      <c r="T65" s="530"/>
    </row>
    <row r="66" spans="1:20" ht="15.75" customHeight="1" thickBot="1" x14ac:dyDescent="0.35">
      <c r="A66" s="499"/>
      <c r="B66" s="495" t="s">
        <v>154</v>
      </c>
      <c r="C66" s="495"/>
      <c r="D66" s="346">
        <v>100</v>
      </c>
      <c r="E66" s="501" t="s">
        <v>20</v>
      </c>
      <c r="F66" s="346">
        <v>100</v>
      </c>
      <c r="G66" s="346">
        <v>100</v>
      </c>
      <c r="H66" s="346">
        <v>100</v>
      </c>
      <c r="I66" s="346">
        <v>100</v>
      </c>
      <c r="J66" s="346">
        <v>100</v>
      </c>
      <c r="K66" s="346">
        <v>100</v>
      </c>
      <c r="L66" s="346">
        <v>100</v>
      </c>
      <c r="M66" s="346">
        <v>100</v>
      </c>
      <c r="N66" s="346">
        <v>100</v>
      </c>
      <c r="O66" s="346">
        <v>100</v>
      </c>
      <c r="P66" s="346">
        <v>100</v>
      </c>
      <c r="Q66" s="346">
        <v>100</v>
      </c>
      <c r="R66" s="346">
        <v>100</v>
      </c>
      <c r="S66" s="346">
        <v>100</v>
      </c>
      <c r="T66" s="346">
        <v>100</v>
      </c>
    </row>
    <row r="67" spans="1:20" ht="26.25" customHeight="1" thickBot="1" x14ac:dyDescent="0.35">
      <c r="A67" s="499"/>
      <c r="B67" s="495"/>
      <c r="C67" s="495"/>
      <c r="D67" s="346"/>
      <c r="E67" s="501"/>
      <c r="F67" s="346"/>
      <c r="G67" s="346"/>
      <c r="H67" s="346"/>
      <c r="I67" s="346"/>
      <c r="J67" s="346"/>
      <c r="K67" s="346"/>
      <c r="L67" s="346"/>
      <c r="M67" s="346"/>
      <c r="N67" s="346"/>
      <c r="O67" s="346"/>
      <c r="P67" s="346"/>
      <c r="Q67" s="346"/>
      <c r="R67" s="346"/>
      <c r="S67" s="346"/>
      <c r="T67" s="346"/>
    </row>
    <row r="68" spans="1:20" ht="15" thickBot="1" x14ac:dyDescent="0.35">
      <c r="A68" s="499"/>
      <c r="B68" s="495" t="s">
        <v>40</v>
      </c>
      <c r="C68" s="495"/>
      <c r="D68" s="530">
        <v>0.1</v>
      </c>
      <c r="E68" s="501" t="s">
        <v>20</v>
      </c>
      <c r="F68" s="530">
        <v>0.1</v>
      </c>
      <c r="G68" s="530">
        <v>0.1</v>
      </c>
      <c r="H68" s="530">
        <v>0.1</v>
      </c>
      <c r="I68" s="530">
        <v>0.1</v>
      </c>
      <c r="J68" s="530">
        <v>0.1</v>
      </c>
      <c r="K68" s="530">
        <v>0.1</v>
      </c>
      <c r="L68" s="530">
        <v>0.1</v>
      </c>
      <c r="M68" s="530">
        <v>0.1</v>
      </c>
      <c r="N68" s="530">
        <v>0.1</v>
      </c>
      <c r="O68" s="530">
        <v>0.1</v>
      </c>
      <c r="P68" s="530">
        <v>0.1</v>
      </c>
      <c r="Q68" s="530">
        <v>0.1</v>
      </c>
      <c r="R68" s="530">
        <v>0.1</v>
      </c>
      <c r="S68" s="530">
        <v>0.1</v>
      </c>
      <c r="T68" s="530">
        <v>0.1</v>
      </c>
    </row>
    <row r="69" spans="1:20" ht="15" thickBot="1" x14ac:dyDescent="0.35">
      <c r="A69" s="499"/>
      <c r="B69" s="495"/>
      <c r="C69" s="495"/>
      <c r="D69" s="530"/>
      <c r="E69" s="501"/>
      <c r="F69" s="530"/>
      <c r="G69" s="530"/>
      <c r="H69" s="530"/>
      <c r="I69" s="530"/>
      <c r="J69" s="530"/>
      <c r="K69" s="530"/>
      <c r="L69" s="530"/>
      <c r="M69" s="530"/>
      <c r="N69" s="530"/>
      <c r="O69" s="530"/>
      <c r="P69" s="530"/>
      <c r="Q69" s="530"/>
      <c r="R69" s="530"/>
      <c r="S69" s="530"/>
      <c r="T69" s="530"/>
    </row>
    <row r="70" spans="1:20" ht="36.75" customHeight="1" thickBot="1" x14ac:dyDescent="0.35">
      <c r="A70" s="81"/>
      <c r="B70" s="495" t="s">
        <v>141</v>
      </c>
      <c r="C70" s="496"/>
      <c r="D70" s="235">
        <v>91</v>
      </c>
      <c r="E70" s="173" t="s">
        <v>142</v>
      </c>
      <c r="F70" s="235">
        <v>91</v>
      </c>
      <c r="G70" s="235">
        <v>91</v>
      </c>
      <c r="H70" s="235">
        <v>91</v>
      </c>
      <c r="I70" s="235">
        <v>91</v>
      </c>
      <c r="J70" s="235">
        <v>91</v>
      </c>
      <c r="K70" s="235">
        <v>91</v>
      </c>
      <c r="L70" s="235">
        <v>91</v>
      </c>
      <c r="M70" s="235">
        <v>91</v>
      </c>
      <c r="N70" s="235">
        <v>91</v>
      </c>
      <c r="O70" s="235">
        <v>91</v>
      </c>
      <c r="P70" s="235">
        <v>91</v>
      </c>
      <c r="Q70" s="235">
        <v>91</v>
      </c>
      <c r="R70" s="235">
        <v>91</v>
      </c>
      <c r="S70" s="235">
        <v>91</v>
      </c>
      <c r="T70" s="235">
        <v>91</v>
      </c>
    </row>
    <row r="71" spans="1:20" ht="22.5" customHeight="1" thickBot="1" x14ac:dyDescent="0.35">
      <c r="A71" s="80">
        <v>1.4</v>
      </c>
      <c r="B71" s="503" t="s">
        <v>41</v>
      </c>
      <c r="C71" s="503"/>
      <c r="D71" s="503"/>
      <c r="E71" s="503"/>
      <c r="F71" s="503"/>
      <c r="G71" s="503"/>
      <c r="H71" s="503"/>
      <c r="I71" s="503"/>
      <c r="J71" s="503"/>
      <c r="K71" s="503"/>
      <c r="L71" s="503"/>
      <c r="M71" s="503"/>
      <c r="N71" s="503"/>
      <c r="O71" s="503"/>
      <c r="P71" s="503"/>
      <c r="Q71" s="503"/>
      <c r="R71" s="503"/>
      <c r="S71" s="503"/>
      <c r="T71" s="503"/>
    </row>
    <row r="72" spans="1:20" ht="15" thickBot="1" x14ac:dyDescent="0.35">
      <c r="A72" s="499"/>
      <c r="B72" s="513" t="s">
        <v>42</v>
      </c>
      <c r="C72" s="513"/>
      <c r="D72" s="500">
        <v>20</v>
      </c>
      <c r="E72" s="500" t="s">
        <v>20</v>
      </c>
      <c r="F72" s="500">
        <v>20</v>
      </c>
      <c r="G72" s="500">
        <v>20</v>
      </c>
      <c r="H72" s="500">
        <v>20</v>
      </c>
      <c r="I72" s="500">
        <v>20</v>
      </c>
      <c r="J72" s="500">
        <v>20</v>
      </c>
      <c r="K72" s="500">
        <v>20</v>
      </c>
      <c r="L72" s="500">
        <v>20</v>
      </c>
      <c r="M72" s="500">
        <v>20</v>
      </c>
      <c r="N72" s="500">
        <v>20</v>
      </c>
      <c r="O72" s="500">
        <v>20</v>
      </c>
      <c r="P72" s="500">
        <v>20</v>
      </c>
      <c r="Q72" s="500">
        <v>20</v>
      </c>
      <c r="R72" s="500">
        <v>20</v>
      </c>
      <c r="S72" s="500">
        <v>20</v>
      </c>
      <c r="T72" s="500">
        <v>20</v>
      </c>
    </row>
    <row r="73" spans="1:20" ht="15" thickBot="1" x14ac:dyDescent="0.35">
      <c r="A73" s="499"/>
      <c r="B73" s="513"/>
      <c r="C73" s="513"/>
      <c r="D73" s="500"/>
      <c r="E73" s="500"/>
      <c r="F73" s="500"/>
      <c r="G73" s="500"/>
      <c r="H73" s="500"/>
      <c r="I73" s="500"/>
      <c r="J73" s="500"/>
      <c r="K73" s="500"/>
      <c r="L73" s="500"/>
      <c r="M73" s="500"/>
      <c r="N73" s="500"/>
      <c r="O73" s="500"/>
      <c r="P73" s="500"/>
      <c r="Q73" s="500"/>
      <c r="R73" s="500"/>
      <c r="S73" s="500"/>
      <c r="T73" s="500"/>
    </row>
    <row r="74" spans="1:20" ht="15" thickBot="1" x14ac:dyDescent="0.35">
      <c r="A74" s="499"/>
      <c r="B74" s="508" t="s">
        <v>43</v>
      </c>
      <c r="C74" s="508"/>
      <c r="D74" s="283">
        <v>100</v>
      </c>
      <c r="E74" s="82" t="s">
        <v>38</v>
      </c>
      <c r="F74" s="283">
        <v>100</v>
      </c>
      <c r="G74" s="283">
        <v>100</v>
      </c>
      <c r="H74" s="283">
        <v>100</v>
      </c>
      <c r="I74" s="283">
        <v>100</v>
      </c>
      <c r="J74" s="283">
        <v>100</v>
      </c>
      <c r="K74" s="283">
        <v>100</v>
      </c>
      <c r="L74" s="283">
        <v>100</v>
      </c>
      <c r="M74" s="283">
        <v>100</v>
      </c>
      <c r="N74" s="283">
        <v>100</v>
      </c>
      <c r="O74" s="283">
        <v>100</v>
      </c>
      <c r="P74" s="283">
        <v>100</v>
      </c>
      <c r="Q74" s="283">
        <v>100</v>
      </c>
      <c r="R74" s="283">
        <v>100</v>
      </c>
      <c r="S74" s="283">
        <v>100</v>
      </c>
      <c r="T74" s="283">
        <v>100</v>
      </c>
    </row>
    <row r="75" spans="1:20" ht="15" thickBot="1" x14ac:dyDescent="0.35">
      <c r="A75" s="499"/>
      <c r="B75" s="508" t="s">
        <v>44</v>
      </c>
      <c r="C75" s="508"/>
      <c r="D75" s="283">
        <v>50</v>
      </c>
      <c r="E75" s="82" t="s">
        <v>38</v>
      </c>
      <c r="F75" s="283">
        <v>50</v>
      </c>
      <c r="G75" s="283">
        <v>50</v>
      </c>
      <c r="H75" s="283">
        <v>50</v>
      </c>
      <c r="I75" s="283">
        <v>50</v>
      </c>
      <c r="J75" s="283">
        <v>50</v>
      </c>
      <c r="K75" s="283">
        <v>50</v>
      </c>
      <c r="L75" s="283">
        <v>50</v>
      </c>
      <c r="M75" s="283">
        <v>50</v>
      </c>
      <c r="N75" s="283">
        <v>50</v>
      </c>
      <c r="O75" s="283">
        <v>50</v>
      </c>
      <c r="P75" s="283">
        <v>50</v>
      </c>
      <c r="Q75" s="283">
        <v>50</v>
      </c>
      <c r="R75" s="283">
        <v>50</v>
      </c>
      <c r="S75" s="283">
        <v>50</v>
      </c>
      <c r="T75" s="283">
        <v>50</v>
      </c>
    </row>
    <row r="76" spans="1:20" ht="15" thickBot="1" x14ac:dyDescent="0.35">
      <c r="A76" s="499"/>
      <c r="B76" s="495" t="s">
        <v>45</v>
      </c>
      <c r="C76" s="495"/>
      <c r="D76" s="530">
        <v>85</v>
      </c>
      <c r="E76" s="516" t="s">
        <v>20</v>
      </c>
      <c r="F76" s="530">
        <v>85</v>
      </c>
      <c r="G76" s="530">
        <v>85</v>
      </c>
      <c r="H76" s="530">
        <v>85</v>
      </c>
      <c r="I76" s="530">
        <v>85</v>
      </c>
      <c r="J76" s="530">
        <v>85</v>
      </c>
      <c r="K76" s="530">
        <v>85</v>
      </c>
      <c r="L76" s="530">
        <v>85</v>
      </c>
      <c r="M76" s="530">
        <v>85</v>
      </c>
      <c r="N76" s="530">
        <v>85</v>
      </c>
      <c r="O76" s="530">
        <v>85</v>
      </c>
      <c r="P76" s="530">
        <v>85</v>
      </c>
      <c r="Q76" s="530">
        <v>85</v>
      </c>
      <c r="R76" s="530">
        <v>85</v>
      </c>
      <c r="S76" s="530">
        <v>85</v>
      </c>
      <c r="T76" s="530">
        <v>85</v>
      </c>
    </row>
    <row r="77" spans="1:20" ht="15" thickBot="1" x14ac:dyDescent="0.35">
      <c r="A77" s="499"/>
      <c r="B77" s="495"/>
      <c r="C77" s="495"/>
      <c r="D77" s="530"/>
      <c r="E77" s="507"/>
      <c r="F77" s="530"/>
      <c r="G77" s="530"/>
      <c r="H77" s="530"/>
      <c r="I77" s="530"/>
      <c r="J77" s="530"/>
      <c r="K77" s="530"/>
      <c r="L77" s="530"/>
      <c r="M77" s="530"/>
      <c r="N77" s="530"/>
      <c r="O77" s="530"/>
      <c r="P77" s="530"/>
      <c r="Q77" s="530"/>
      <c r="R77" s="530"/>
      <c r="S77" s="530"/>
      <c r="T77" s="530"/>
    </row>
    <row r="78" spans="1:20" ht="15" thickBot="1" x14ac:dyDescent="0.35">
      <c r="A78" s="80">
        <v>1.5</v>
      </c>
      <c r="B78" s="503" t="s">
        <v>46</v>
      </c>
      <c r="C78" s="503"/>
      <c r="D78" s="503"/>
      <c r="E78" s="503"/>
      <c r="F78" s="503"/>
      <c r="G78" s="503"/>
      <c r="H78" s="503"/>
      <c r="I78" s="503"/>
      <c r="J78" s="503"/>
      <c r="K78" s="503"/>
      <c r="L78" s="503"/>
      <c r="M78" s="503"/>
      <c r="N78" s="503"/>
      <c r="O78" s="503"/>
      <c r="P78" s="503"/>
      <c r="Q78" s="503"/>
      <c r="R78" s="503"/>
      <c r="S78" s="503"/>
      <c r="T78" s="503"/>
    </row>
    <row r="79" spans="1:20" ht="15" thickBot="1" x14ac:dyDescent="0.35">
      <c r="A79" s="237" t="s">
        <v>47</v>
      </c>
      <c r="B79" s="503" t="s">
        <v>48</v>
      </c>
      <c r="C79" s="503"/>
      <c r="D79" s="503"/>
      <c r="E79" s="503"/>
      <c r="F79" s="503"/>
      <c r="G79" s="503"/>
      <c r="H79" s="503"/>
      <c r="I79" s="503"/>
      <c r="J79" s="503"/>
      <c r="K79" s="503"/>
      <c r="L79" s="503"/>
      <c r="M79" s="503"/>
      <c r="N79" s="503"/>
      <c r="O79" s="503"/>
      <c r="P79" s="503"/>
      <c r="Q79" s="503"/>
      <c r="R79" s="503"/>
      <c r="S79" s="503"/>
      <c r="T79" s="503"/>
    </row>
    <row r="80" spans="1:20" ht="22.5" customHeight="1" thickBot="1" x14ac:dyDescent="0.35">
      <c r="A80" s="499"/>
      <c r="B80" s="528" t="s">
        <v>183</v>
      </c>
      <c r="C80" s="529"/>
      <c r="D80" s="238" t="s">
        <v>146</v>
      </c>
      <c r="E80" s="82" t="s">
        <v>38</v>
      </c>
      <c r="F80" s="238">
        <v>30</v>
      </c>
      <c r="G80" s="238">
        <v>30</v>
      </c>
      <c r="H80" s="238">
        <v>30</v>
      </c>
      <c r="I80" s="238">
        <v>30</v>
      </c>
      <c r="J80" s="239">
        <f>(F80+G80+H80+I80)</f>
        <v>120</v>
      </c>
      <c r="K80" s="238">
        <v>30</v>
      </c>
      <c r="L80" s="238">
        <v>30</v>
      </c>
      <c r="M80" s="238">
        <v>30</v>
      </c>
      <c r="N80" s="238">
        <v>30</v>
      </c>
      <c r="O80" s="239">
        <f>(K80+L80+M80+N80)</f>
        <v>120</v>
      </c>
      <c r="P80" s="238">
        <v>30</v>
      </c>
      <c r="Q80" s="238">
        <v>30</v>
      </c>
      <c r="R80" s="238">
        <v>30</v>
      </c>
      <c r="S80" s="238">
        <v>30</v>
      </c>
      <c r="T80" s="239">
        <f>(P80+Q80+R80+S80)</f>
        <v>120</v>
      </c>
    </row>
    <row r="81" spans="1:20" ht="15" thickBot="1" x14ac:dyDescent="0.35">
      <c r="A81" s="499"/>
      <c r="B81" s="495" t="s">
        <v>51</v>
      </c>
      <c r="C81" s="384" t="s">
        <v>19</v>
      </c>
      <c r="D81" s="500">
        <v>50</v>
      </c>
      <c r="E81" s="501" t="s">
        <v>20</v>
      </c>
      <c r="F81" s="500">
        <v>50</v>
      </c>
      <c r="G81" s="500">
        <v>50</v>
      </c>
      <c r="H81" s="500">
        <v>50</v>
      </c>
      <c r="I81" s="500">
        <v>50</v>
      </c>
      <c r="J81" s="500">
        <v>50</v>
      </c>
      <c r="K81" s="500">
        <v>50</v>
      </c>
      <c r="L81" s="500">
        <v>50</v>
      </c>
      <c r="M81" s="500">
        <v>50</v>
      </c>
      <c r="N81" s="500">
        <v>50</v>
      </c>
      <c r="O81" s="500">
        <v>50</v>
      </c>
      <c r="P81" s="500">
        <v>50</v>
      </c>
      <c r="Q81" s="500">
        <v>50</v>
      </c>
      <c r="R81" s="500">
        <v>50</v>
      </c>
      <c r="S81" s="500">
        <v>50</v>
      </c>
      <c r="T81" s="500">
        <v>50</v>
      </c>
    </row>
    <row r="82" spans="1:20" ht="7.5" customHeight="1" thickBot="1" x14ac:dyDescent="0.35">
      <c r="A82" s="499"/>
      <c r="B82" s="495"/>
      <c r="C82" s="384"/>
      <c r="D82" s="500"/>
      <c r="E82" s="501"/>
      <c r="F82" s="500"/>
      <c r="G82" s="500"/>
      <c r="H82" s="500"/>
      <c r="I82" s="500"/>
      <c r="J82" s="500"/>
      <c r="K82" s="500"/>
      <c r="L82" s="500"/>
      <c r="M82" s="500"/>
      <c r="N82" s="500"/>
      <c r="O82" s="500"/>
      <c r="P82" s="500"/>
      <c r="Q82" s="500"/>
      <c r="R82" s="500"/>
      <c r="S82" s="500"/>
      <c r="T82" s="500"/>
    </row>
    <row r="83" spans="1:20" ht="15" thickBot="1" x14ac:dyDescent="0.35">
      <c r="A83" s="499"/>
      <c r="B83" s="495"/>
      <c r="C83" s="384" t="s">
        <v>21</v>
      </c>
      <c r="D83" s="500">
        <v>25</v>
      </c>
      <c r="E83" s="501" t="s">
        <v>20</v>
      </c>
      <c r="F83" s="500">
        <v>25</v>
      </c>
      <c r="G83" s="500">
        <v>25</v>
      </c>
      <c r="H83" s="500">
        <v>25</v>
      </c>
      <c r="I83" s="500">
        <v>25</v>
      </c>
      <c r="J83" s="500">
        <v>25</v>
      </c>
      <c r="K83" s="500">
        <v>25</v>
      </c>
      <c r="L83" s="500">
        <v>25</v>
      </c>
      <c r="M83" s="500">
        <v>25</v>
      </c>
      <c r="N83" s="500">
        <v>25</v>
      </c>
      <c r="O83" s="500">
        <v>25</v>
      </c>
      <c r="P83" s="500">
        <v>25</v>
      </c>
      <c r="Q83" s="500">
        <v>25</v>
      </c>
      <c r="R83" s="500">
        <v>25</v>
      </c>
      <c r="S83" s="500">
        <v>25</v>
      </c>
      <c r="T83" s="500">
        <v>25</v>
      </c>
    </row>
    <row r="84" spans="1:20" ht="9.75" customHeight="1" thickBot="1" x14ac:dyDescent="0.35">
      <c r="A84" s="499"/>
      <c r="B84" s="495"/>
      <c r="C84" s="384"/>
      <c r="D84" s="500"/>
      <c r="E84" s="501"/>
      <c r="F84" s="500"/>
      <c r="G84" s="500"/>
      <c r="H84" s="500"/>
      <c r="I84" s="500"/>
      <c r="J84" s="500"/>
      <c r="K84" s="500"/>
      <c r="L84" s="500"/>
      <c r="M84" s="500"/>
      <c r="N84" s="500"/>
      <c r="O84" s="500"/>
      <c r="P84" s="500"/>
      <c r="Q84" s="500"/>
      <c r="R84" s="500"/>
      <c r="S84" s="500"/>
      <c r="T84" s="500"/>
    </row>
    <row r="85" spans="1:20" ht="15" thickBot="1" x14ac:dyDescent="0.35">
      <c r="A85" s="499"/>
      <c r="B85" s="495"/>
      <c r="C85" s="384" t="s">
        <v>22</v>
      </c>
      <c r="D85" s="500">
        <v>50</v>
      </c>
      <c r="E85" s="501" t="s">
        <v>20</v>
      </c>
      <c r="F85" s="500">
        <v>50</v>
      </c>
      <c r="G85" s="500">
        <v>50</v>
      </c>
      <c r="H85" s="500">
        <v>50</v>
      </c>
      <c r="I85" s="500">
        <v>50</v>
      </c>
      <c r="J85" s="500">
        <v>50</v>
      </c>
      <c r="K85" s="500">
        <v>50</v>
      </c>
      <c r="L85" s="500">
        <v>50</v>
      </c>
      <c r="M85" s="500">
        <v>50</v>
      </c>
      <c r="N85" s="500">
        <v>50</v>
      </c>
      <c r="O85" s="500">
        <v>50</v>
      </c>
      <c r="P85" s="500">
        <v>50</v>
      </c>
      <c r="Q85" s="500">
        <v>50</v>
      </c>
      <c r="R85" s="500">
        <v>50</v>
      </c>
      <c r="S85" s="500">
        <v>50</v>
      </c>
      <c r="T85" s="500">
        <v>50</v>
      </c>
    </row>
    <row r="86" spans="1:20" ht="7.5" customHeight="1" thickBot="1" x14ac:dyDescent="0.35">
      <c r="A86" s="499"/>
      <c r="B86" s="495"/>
      <c r="C86" s="384"/>
      <c r="D86" s="500"/>
      <c r="E86" s="501"/>
      <c r="F86" s="500"/>
      <c r="G86" s="500"/>
      <c r="H86" s="500"/>
      <c r="I86" s="500"/>
      <c r="J86" s="500"/>
      <c r="K86" s="500"/>
      <c r="L86" s="500"/>
      <c r="M86" s="500"/>
      <c r="N86" s="500"/>
      <c r="O86" s="500"/>
      <c r="P86" s="500"/>
      <c r="Q86" s="500"/>
      <c r="R86" s="500"/>
      <c r="S86" s="500"/>
      <c r="T86" s="500"/>
    </row>
    <row r="87" spans="1:20" ht="15.75" customHeight="1" thickBot="1" x14ac:dyDescent="0.35">
      <c r="A87" s="499"/>
      <c r="B87" s="495" t="s">
        <v>161</v>
      </c>
      <c r="C87" s="164" t="s">
        <v>19</v>
      </c>
      <c r="D87" s="150">
        <v>25</v>
      </c>
      <c r="E87" s="144" t="s">
        <v>20</v>
      </c>
      <c r="F87" s="150">
        <v>25</v>
      </c>
      <c r="G87" s="150">
        <v>25</v>
      </c>
      <c r="H87" s="150">
        <v>25</v>
      </c>
      <c r="I87" s="150">
        <v>25</v>
      </c>
      <c r="J87" s="150">
        <v>25</v>
      </c>
      <c r="K87" s="150">
        <v>25</v>
      </c>
      <c r="L87" s="150">
        <v>25</v>
      </c>
      <c r="M87" s="150">
        <v>25</v>
      </c>
      <c r="N87" s="150">
        <v>25</v>
      </c>
      <c r="O87" s="150">
        <v>25</v>
      </c>
      <c r="P87" s="150">
        <v>25</v>
      </c>
      <c r="Q87" s="150">
        <v>25</v>
      </c>
      <c r="R87" s="150">
        <v>25</v>
      </c>
      <c r="S87" s="150">
        <v>25</v>
      </c>
      <c r="T87" s="150">
        <v>25</v>
      </c>
    </row>
    <row r="88" spans="1:20" ht="12.75" customHeight="1" thickBot="1" x14ac:dyDescent="0.35">
      <c r="A88" s="499"/>
      <c r="B88" s="495"/>
      <c r="C88" s="164" t="s">
        <v>21</v>
      </c>
      <c r="D88" s="150">
        <v>25</v>
      </c>
      <c r="E88" s="82" t="s">
        <v>20</v>
      </c>
      <c r="F88" s="150">
        <v>25</v>
      </c>
      <c r="G88" s="150">
        <v>25</v>
      </c>
      <c r="H88" s="150">
        <v>25</v>
      </c>
      <c r="I88" s="150">
        <v>25</v>
      </c>
      <c r="J88" s="150">
        <v>25</v>
      </c>
      <c r="K88" s="150">
        <v>25</v>
      </c>
      <c r="L88" s="150">
        <v>25</v>
      </c>
      <c r="M88" s="150">
        <v>25</v>
      </c>
      <c r="N88" s="150">
        <v>25</v>
      </c>
      <c r="O88" s="150">
        <v>25</v>
      </c>
      <c r="P88" s="150">
        <v>25</v>
      </c>
      <c r="Q88" s="150">
        <v>25</v>
      </c>
      <c r="R88" s="150">
        <v>25</v>
      </c>
      <c r="S88" s="150">
        <v>25</v>
      </c>
      <c r="T88" s="150">
        <v>25</v>
      </c>
    </row>
    <row r="89" spans="1:20" ht="19.8" thickBot="1" x14ac:dyDescent="0.35">
      <c r="A89" s="499"/>
      <c r="B89" s="495"/>
      <c r="C89" s="164" t="s">
        <v>22</v>
      </c>
      <c r="D89" s="150">
        <v>25</v>
      </c>
      <c r="E89" s="82" t="s">
        <v>20</v>
      </c>
      <c r="F89" s="150">
        <v>25</v>
      </c>
      <c r="G89" s="150">
        <v>25</v>
      </c>
      <c r="H89" s="150">
        <v>25</v>
      </c>
      <c r="I89" s="150">
        <v>25</v>
      </c>
      <c r="J89" s="150">
        <v>25</v>
      </c>
      <c r="K89" s="150">
        <v>25</v>
      </c>
      <c r="L89" s="150">
        <v>25</v>
      </c>
      <c r="M89" s="150">
        <v>25</v>
      </c>
      <c r="N89" s="150">
        <v>25</v>
      </c>
      <c r="O89" s="150">
        <v>25</v>
      </c>
      <c r="P89" s="150">
        <v>25</v>
      </c>
      <c r="Q89" s="150">
        <v>25</v>
      </c>
      <c r="R89" s="150">
        <v>25</v>
      </c>
      <c r="S89" s="150">
        <v>25</v>
      </c>
      <c r="T89" s="150">
        <v>25</v>
      </c>
    </row>
    <row r="90" spans="1:20" ht="16.5" customHeight="1" thickBot="1" x14ac:dyDescent="0.35">
      <c r="A90" s="499"/>
      <c r="B90" s="309" t="s">
        <v>185</v>
      </c>
      <c r="C90" s="164"/>
      <c r="D90" s="238" t="s">
        <v>146</v>
      </c>
      <c r="E90" s="82" t="s">
        <v>38</v>
      </c>
      <c r="F90" s="238">
        <v>30</v>
      </c>
      <c r="G90" s="238">
        <v>30</v>
      </c>
      <c r="H90" s="238">
        <v>30</v>
      </c>
      <c r="I90" s="238">
        <v>30</v>
      </c>
      <c r="J90" s="239">
        <f>(F90+G90+H90+I90)</f>
        <v>120</v>
      </c>
      <c r="K90" s="238">
        <v>30</v>
      </c>
      <c r="L90" s="238">
        <v>30</v>
      </c>
      <c r="M90" s="238">
        <v>30</v>
      </c>
      <c r="N90" s="238">
        <v>30</v>
      </c>
      <c r="O90" s="239">
        <f>(K90+L90+M90+N90)</f>
        <v>120</v>
      </c>
      <c r="P90" s="238">
        <v>30</v>
      </c>
      <c r="Q90" s="238">
        <v>30</v>
      </c>
      <c r="R90" s="238">
        <v>30</v>
      </c>
      <c r="S90" s="238">
        <v>30</v>
      </c>
      <c r="T90" s="239">
        <f>(P90+Q90+R90+S90)</f>
        <v>120</v>
      </c>
    </row>
    <row r="91" spans="1:20" ht="15" thickBot="1" x14ac:dyDescent="0.35">
      <c r="A91" s="499"/>
      <c r="B91" s="495" t="s">
        <v>53</v>
      </c>
      <c r="C91" s="384" t="s">
        <v>19</v>
      </c>
      <c r="D91" s="500">
        <v>50</v>
      </c>
      <c r="E91" s="501" t="s">
        <v>20</v>
      </c>
      <c r="F91" s="500">
        <v>50</v>
      </c>
      <c r="G91" s="500">
        <v>50</v>
      </c>
      <c r="H91" s="500">
        <v>50</v>
      </c>
      <c r="I91" s="500">
        <v>50</v>
      </c>
      <c r="J91" s="500">
        <v>50</v>
      </c>
      <c r="K91" s="500">
        <v>50</v>
      </c>
      <c r="L91" s="500">
        <v>50</v>
      </c>
      <c r="M91" s="500">
        <v>50</v>
      </c>
      <c r="N91" s="500">
        <v>50</v>
      </c>
      <c r="O91" s="500">
        <v>50</v>
      </c>
      <c r="P91" s="500">
        <v>50</v>
      </c>
      <c r="Q91" s="500">
        <v>50</v>
      </c>
      <c r="R91" s="500">
        <v>50</v>
      </c>
      <c r="S91" s="500">
        <v>50</v>
      </c>
      <c r="T91" s="500">
        <v>50</v>
      </c>
    </row>
    <row r="92" spans="1:20" ht="7.5" customHeight="1" thickBot="1" x14ac:dyDescent="0.35">
      <c r="A92" s="499"/>
      <c r="B92" s="495"/>
      <c r="C92" s="384"/>
      <c r="D92" s="500"/>
      <c r="E92" s="501"/>
      <c r="F92" s="500"/>
      <c r="G92" s="500"/>
      <c r="H92" s="500"/>
      <c r="I92" s="500"/>
      <c r="J92" s="500"/>
      <c r="K92" s="500"/>
      <c r="L92" s="500"/>
      <c r="M92" s="500"/>
      <c r="N92" s="500"/>
      <c r="O92" s="500"/>
      <c r="P92" s="500"/>
      <c r="Q92" s="500"/>
      <c r="R92" s="500"/>
      <c r="S92" s="500"/>
      <c r="T92" s="500"/>
    </row>
    <row r="93" spans="1:20" ht="15" thickBot="1" x14ac:dyDescent="0.35">
      <c r="A93" s="499"/>
      <c r="B93" s="495"/>
      <c r="C93" s="384" t="s">
        <v>21</v>
      </c>
      <c r="D93" s="500">
        <v>25</v>
      </c>
      <c r="E93" s="501" t="s">
        <v>20</v>
      </c>
      <c r="F93" s="500">
        <v>25</v>
      </c>
      <c r="G93" s="500">
        <v>25</v>
      </c>
      <c r="H93" s="500">
        <v>25</v>
      </c>
      <c r="I93" s="500">
        <v>25</v>
      </c>
      <c r="J93" s="500">
        <v>25</v>
      </c>
      <c r="K93" s="500">
        <v>25</v>
      </c>
      <c r="L93" s="500">
        <v>25</v>
      </c>
      <c r="M93" s="500">
        <v>25</v>
      </c>
      <c r="N93" s="500">
        <v>25</v>
      </c>
      <c r="O93" s="500">
        <v>25</v>
      </c>
      <c r="P93" s="500">
        <v>25</v>
      </c>
      <c r="Q93" s="500">
        <v>25</v>
      </c>
      <c r="R93" s="500">
        <v>25</v>
      </c>
      <c r="S93" s="500">
        <v>25</v>
      </c>
      <c r="T93" s="500">
        <v>25</v>
      </c>
    </row>
    <row r="94" spans="1:20" ht="9.75" customHeight="1" thickBot="1" x14ac:dyDescent="0.35">
      <c r="A94" s="499"/>
      <c r="B94" s="495"/>
      <c r="C94" s="384"/>
      <c r="D94" s="500"/>
      <c r="E94" s="501"/>
      <c r="F94" s="500"/>
      <c r="G94" s="500"/>
      <c r="H94" s="500"/>
      <c r="I94" s="500"/>
      <c r="J94" s="500"/>
      <c r="K94" s="500"/>
      <c r="L94" s="500"/>
      <c r="M94" s="500"/>
      <c r="N94" s="500"/>
      <c r="O94" s="500"/>
      <c r="P94" s="500"/>
      <c r="Q94" s="500"/>
      <c r="R94" s="500"/>
      <c r="S94" s="500"/>
      <c r="T94" s="500"/>
    </row>
    <row r="95" spans="1:20" ht="15" thickBot="1" x14ac:dyDescent="0.35">
      <c r="A95" s="499"/>
      <c r="B95" s="495"/>
      <c r="C95" s="384" t="s">
        <v>22</v>
      </c>
      <c r="D95" s="500">
        <v>50</v>
      </c>
      <c r="E95" s="501" t="s">
        <v>20</v>
      </c>
      <c r="F95" s="500">
        <v>50</v>
      </c>
      <c r="G95" s="500">
        <v>50</v>
      </c>
      <c r="H95" s="500">
        <v>50</v>
      </c>
      <c r="I95" s="500">
        <v>50</v>
      </c>
      <c r="J95" s="500">
        <v>50</v>
      </c>
      <c r="K95" s="500">
        <v>50</v>
      </c>
      <c r="L95" s="500">
        <v>50</v>
      </c>
      <c r="M95" s="500">
        <v>50</v>
      </c>
      <c r="N95" s="500">
        <v>50</v>
      </c>
      <c r="O95" s="500">
        <v>50</v>
      </c>
      <c r="P95" s="500">
        <v>50</v>
      </c>
      <c r="Q95" s="500">
        <v>50</v>
      </c>
      <c r="R95" s="500">
        <v>50</v>
      </c>
      <c r="S95" s="500">
        <v>50</v>
      </c>
      <c r="T95" s="500">
        <v>50</v>
      </c>
    </row>
    <row r="96" spans="1:20" ht="8.25" customHeight="1" thickBot="1" x14ac:dyDescent="0.35">
      <c r="A96" s="499"/>
      <c r="B96" s="495"/>
      <c r="C96" s="384"/>
      <c r="D96" s="500"/>
      <c r="E96" s="501"/>
      <c r="F96" s="500"/>
      <c r="G96" s="500"/>
      <c r="H96" s="500"/>
      <c r="I96" s="500"/>
      <c r="J96" s="500"/>
      <c r="K96" s="500"/>
      <c r="L96" s="500"/>
      <c r="M96" s="500"/>
      <c r="N96" s="500"/>
      <c r="O96" s="500"/>
      <c r="P96" s="500"/>
      <c r="Q96" s="500"/>
      <c r="R96" s="500"/>
      <c r="S96" s="500"/>
      <c r="T96" s="500"/>
    </row>
    <row r="97" spans="1:20" ht="15.75" customHeight="1" thickBot="1" x14ac:dyDescent="0.35">
      <c r="A97" s="499"/>
      <c r="B97" s="495" t="s">
        <v>156</v>
      </c>
      <c r="C97" s="164" t="s">
        <v>19</v>
      </c>
      <c r="D97" s="150">
        <v>25</v>
      </c>
      <c r="E97" s="144" t="s">
        <v>20</v>
      </c>
      <c r="F97" s="150">
        <v>25</v>
      </c>
      <c r="G97" s="150">
        <v>25</v>
      </c>
      <c r="H97" s="150">
        <v>25</v>
      </c>
      <c r="I97" s="150">
        <v>25</v>
      </c>
      <c r="J97" s="150">
        <v>25</v>
      </c>
      <c r="K97" s="150">
        <v>25</v>
      </c>
      <c r="L97" s="150">
        <v>25</v>
      </c>
      <c r="M97" s="150">
        <v>25</v>
      </c>
      <c r="N97" s="150">
        <v>25</v>
      </c>
      <c r="O97" s="150">
        <v>25</v>
      </c>
      <c r="P97" s="150">
        <v>25</v>
      </c>
      <c r="Q97" s="150">
        <v>25</v>
      </c>
      <c r="R97" s="150">
        <v>25</v>
      </c>
      <c r="S97" s="150">
        <v>25</v>
      </c>
      <c r="T97" s="150">
        <v>25</v>
      </c>
    </row>
    <row r="98" spans="1:20" ht="19.8" thickBot="1" x14ac:dyDescent="0.35">
      <c r="A98" s="499"/>
      <c r="B98" s="495"/>
      <c r="C98" s="164" t="s">
        <v>21</v>
      </c>
      <c r="D98" s="150">
        <v>25</v>
      </c>
      <c r="E98" s="82" t="s">
        <v>20</v>
      </c>
      <c r="F98" s="150">
        <v>25</v>
      </c>
      <c r="G98" s="150">
        <v>25</v>
      </c>
      <c r="H98" s="150">
        <v>25</v>
      </c>
      <c r="I98" s="150">
        <v>25</v>
      </c>
      <c r="J98" s="150">
        <v>25</v>
      </c>
      <c r="K98" s="150">
        <v>25</v>
      </c>
      <c r="L98" s="150">
        <v>25</v>
      </c>
      <c r="M98" s="150">
        <v>25</v>
      </c>
      <c r="N98" s="150">
        <v>25</v>
      </c>
      <c r="O98" s="150">
        <v>25</v>
      </c>
      <c r="P98" s="150">
        <v>25</v>
      </c>
      <c r="Q98" s="150">
        <v>25</v>
      </c>
      <c r="R98" s="150">
        <v>25</v>
      </c>
      <c r="S98" s="150">
        <v>25</v>
      </c>
      <c r="T98" s="150">
        <v>25</v>
      </c>
    </row>
    <row r="99" spans="1:20" ht="19.8" thickBot="1" x14ac:dyDescent="0.35">
      <c r="A99" s="499"/>
      <c r="B99" s="495"/>
      <c r="C99" s="164" t="s">
        <v>22</v>
      </c>
      <c r="D99" s="150">
        <v>25</v>
      </c>
      <c r="E99" s="82" t="s">
        <v>20</v>
      </c>
      <c r="F99" s="150">
        <v>25</v>
      </c>
      <c r="G99" s="150">
        <v>25</v>
      </c>
      <c r="H99" s="150">
        <v>25</v>
      </c>
      <c r="I99" s="150">
        <v>25</v>
      </c>
      <c r="J99" s="150">
        <v>25</v>
      </c>
      <c r="K99" s="150">
        <v>25</v>
      </c>
      <c r="L99" s="150">
        <v>25</v>
      </c>
      <c r="M99" s="150">
        <v>25</v>
      </c>
      <c r="N99" s="150">
        <v>25</v>
      </c>
      <c r="O99" s="150">
        <v>25</v>
      </c>
      <c r="P99" s="150">
        <v>25</v>
      </c>
      <c r="Q99" s="150">
        <v>25</v>
      </c>
      <c r="R99" s="150">
        <v>25</v>
      </c>
      <c r="S99" s="150">
        <v>25</v>
      </c>
      <c r="T99" s="150">
        <v>25</v>
      </c>
    </row>
    <row r="100" spans="1:20" ht="20.25" customHeight="1" thickBot="1" x14ac:dyDescent="0.35">
      <c r="A100" s="80" t="s">
        <v>54</v>
      </c>
      <c r="B100" s="503" t="s">
        <v>55</v>
      </c>
      <c r="C100" s="503"/>
      <c r="D100" s="503"/>
      <c r="E100" s="503"/>
      <c r="F100" s="503"/>
      <c r="G100" s="503"/>
      <c r="H100" s="503"/>
      <c r="I100" s="503"/>
      <c r="J100" s="503"/>
      <c r="K100" s="503"/>
      <c r="L100" s="503"/>
      <c r="M100" s="503"/>
      <c r="N100" s="503"/>
      <c r="O100" s="503"/>
      <c r="P100" s="503"/>
      <c r="Q100" s="503"/>
      <c r="R100" s="503"/>
      <c r="S100" s="503"/>
      <c r="T100" s="503"/>
    </row>
    <row r="101" spans="1:20" ht="15.75" customHeight="1" thickBot="1" x14ac:dyDescent="0.35">
      <c r="A101" s="514"/>
      <c r="B101" s="503" t="s">
        <v>56</v>
      </c>
      <c r="C101" s="503"/>
      <c r="D101" s="160" t="s">
        <v>114</v>
      </c>
      <c r="E101" s="82" t="s">
        <v>38</v>
      </c>
      <c r="F101" s="160">
        <v>50</v>
      </c>
      <c r="G101" s="160">
        <v>50</v>
      </c>
      <c r="H101" s="160">
        <v>50</v>
      </c>
      <c r="I101" s="160">
        <v>50</v>
      </c>
      <c r="J101" s="239">
        <f>(F101+G101+H101+I101)</f>
        <v>200</v>
      </c>
      <c r="K101" s="160">
        <v>50</v>
      </c>
      <c r="L101" s="160">
        <v>50</v>
      </c>
      <c r="M101" s="160">
        <v>50</v>
      </c>
      <c r="N101" s="160">
        <v>50</v>
      </c>
      <c r="O101" s="239">
        <f>(K101+L101+M101+N101)</f>
        <v>200</v>
      </c>
      <c r="P101" s="160">
        <v>50</v>
      </c>
      <c r="Q101" s="160">
        <v>50</v>
      </c>
      <c r="R101" s="160">
        <v>50</v>
      </c>
      <c r="S101" s="160">
        <v>50</v>
      </c>
      <c r="T101" s="239">
        <f>(P101+Q101+R101+S101)</f>
        <v>200</v>
      </c>
    </row>
    <row r="102" spans="1:20" ht="30" customHeight="1" thickBot="1" x14ac:dyDescent="0.35">
      <c r="A102" s="514"/>
      <c r="B102" s="515" t="s">
        <v>155</v>
      </c>
      <c r="C102" s="409"/>
      <c r="D102" s="150">
        <v>33.299999999999997</v>
      </c>
      <c r="E102" s="82" t="s">
        <v>20</v>
      </c>
      <c r="F102" s="150">
        <v>33.299999999999997</v>
      </c>
      <c r="G102" s="150">
        <v>33.299999999999997</v>
      </c>
      <c r="H102" s="150">
        <v>33.299999999999997</v>
      </c>
      <c r="I102" s="150">
        <v>33.299999999999997</v>
      </c>
      <c r="J102" s="150">
        <v>33.299999999999997</v>
      </c>
      <c r="K102" s="150">
        <v>33.299999999999997</v>
      </c>
      <c r="L102" s="150">
        <v>33.299999999999997</v>
      </c>
      <c r="M102" s="150">
        <v>33.299999999999997</v>
      </c>
      <c r="N102" s="150">
        <v>33.299999999999997</v>
      </c>
      <c r="O102" s="150">
        <v>33.299999999999997</v>
      </c>
      <c r="P102" s="150">
        <v>33.299999999999997</v>
      </c>
      <c r="Q102" s="150">
        <v>33.299999999999997</v>
      </c>
      <c r="R102" s="150">
        <v>33.299999999999997</v>
      </c>
      <c r="S102" s="150">
        <v>33.299999999999997</v>
      </c>
      <c r="T102" s="150">
        <v>33.299999999999997</v>
      </c>
    </row>
    <row r="103" spans="1:20" ht="15" thickBot="1" x14ac:dyDescent="0.35">
      <c r="A103" s="514"/>
      <c r="B103" s="495" t="s">
        <v>57</v>
      </c>
      <c r="C103" s="510" t="s">
        <v>19</v>
      </c>
      <c r="D103" s="500">
        <v>50</v>
      </c>
      <c r="E103" s="501" t="s">
        <v>20</v>
      </c>
      <c r="F103" s="500">
        <v>50</v>
      </c>
      <c r="G103" s="500">
        <v>50</v>
      </c>
      <c r="H103" s="500">
        <v>50</v>
      </c>
      <c r="I103" s="500">
        <v>50</v>
      </c>
      <c r="J103" s="500">
        <v>50</v>
      </c>
      <c r="K103" s="500">
        <v>50</v>
      </c>
      <c r="L103" s="500">
        <v>50</v>
      </c>
      <c r="M103" s="500">
        <v>50</v>
      </c>
      <c r="N103" s="500">
        <v>50</v>
      </c>
      <c r="O103" s="500">
        <v>50</v>
      </c>
      <c r="P103" s="500">
        <v>50</v>
      </c>
      <c r="Q103" s="500">
        <v>50</v>
      </c>
      <c r="R103" s="500">
        <v>50</v>
      </c>
      <c r="S103" s="500">
        <v>50</v>
      </c>
      <c r="T103" s="500">
        <v>50</v>
      </c>
    </row>
    <row r="104" spans="1:20" ht="12" customHeight="1" thickBot="1" x14ac:dyDescent="0.35">
      <c r="A104" s="514"/>
      <c r="B104" s="495"/>
      <c r="C104" s="510"/>
      <c r="D104" s="500"/>
      <c r="E104" s="501"/>
      <c r="F104" s="500"/>
      <c r="G104" s="500"/>
      <c r="H104" s="500"/>
      <c r="I104" s="500"/>
      <c r="J104" s="500"/>
      <c r="K104" s="500"/>
      <c r="L104" s="500"/>
      <c r="M104" s="500"/>
      <c r="N104" s="500"/>
      <c r="O104" s="500"/>
      <c r="P104" s="500"/>
      <c r="Q104" s="500"/>
      <c r="R104" s="500"/>
      <c r="S104" s="500"/>
      <c r="T104" s="500"/>
    </row>
    <row r="105" spans="1:20" ht="15" thickBot="1" x14ac:dyDescent="0.35">
      <c r="A105" s="514"/>
      <c r="B105" s="495"/>
      <c r="C105" s="510" t="s">
        <v>21</v>
      </c>
      <c r="D105" s="500">
        <v>25</v>
      </c>
      <c r="E105" s="501" t="s">
        <v>20</v>
      </c>
      <c r="F105" s="500">
        <v>25</v>
      </c>
      <c r="G105" s="500">
        <v>25</v>
      </c>
      <c r="H105" s="500">
        <v>25</v>
      </c>
      <c r="I105" s="500">
        <v>25</v>
      </c>
      <c r="J105" s="500">
        <v>25</v>
      </c>
      <c r="K105" s="500">
        <v>25</v>
      </c>
      <c r="L105" s="500">
        <v>25</v>
      </c>
      <c r="M105" s="500">
        <v>25</v>
      </c>
      <c r="N105" s="500">
        <v>25</v>
      </c>
      <c r="O105" s="500">
        <v>25</v>
      </c>
      <c r="P105" s="500">
        <v>25</v>
      </c>
      <c r="Q105" s="500">
        <v>25</v>
      </c>
      <c r="R105" s="500">
        <v>25</v>
      </c>
      <c r="S105" s="500">
        <v>25</v>
      </c>
      <c r="T105" s="500">
        <v>25</v>
      </c>
    </row>
    <row r="106" spans="1:20" ht="12" customHeight="1" thickBot="1" x14ac:dyDescent="0.35">
      <c r="A106" s="514"/>
      <c r="B106" s="495"/>
      <c r="C106" s="510"/>
      <c r="D106" s="500"/>
      <c r="E106" s="501"/>
      <c r="F106" s="500"/>
      <c r="G106" s="500"/>
      <c r="H106" s="500"/>
      <c r="I106" s="500"/>
      <c r="J106" s="500"/>
      <c r="K106" s="500"/>
      <c r="L106" s="500"/>
      <c r="M106" s="500"/>
      <c r="N106" s="500"/>
      <c r="O106" s="500"/>
      <c r="P106" s="500"/>
      <c r="Q106" s="500"/>
      <c r="R106" s="500"/>
      <c r="S106" s="500"/>
      <c r="T106" s="500"/>
    </row>
    <row r="107" spans="1:20" ht="15" thickBot="1" x14ac:dyDescent="0.35">
      <c r="A107" s="514"/>
      <c r="B107" s="495"/>
      <c r="C107" s="510" t="s">
        <v>22</v>
      </c>
      <c r="D107" s="500">
        <v>50</v>
      </c>
      <c r="E107" s="501" t="s">
        <v>20</v>
      </c>
      <c r="F107" s="500">
        <v>50</v>
      </c>
      <c r="G107" s="500">
        <v>50</v>
      </c>
      <c r="H107" s="500">
        <v>50</v>
      </c>
      <c r="I107" s="500">
        <v>50</v>
      </c>
      <c r="J107" s="500">
        <v>50</v>
      </c>
      <c r="K107" s="500">
        <v>50</v>
      </c>
      <c r="L107" s="500">
        <v>50</v>
      </c>
      <c r="M107" s="500">
        <v>50</v>
      </c>
      <c r="N107" s="500">
        <v>50</v>
      </c>
      <c r="O107" s="500">
        <v>50</v>
      </c>
      <c r="P107" s="500">
        <v>50</v>
      </c>
      <c r="Q107" s="500">
        <v>50</v>
      </c>
      <c r="R107" s="500">
        <v>50</v>
      </c>
      <c r="S107" s="500">
        <v>50</v>
      </c>
      <c r="T107" s="500">
        <v>50</v>
      </c>
    </row>
    <row r="108" spans="1:20" ht="23.25" customHeight="1" thickBot="1" x14ac:dyDescent="0.35">
      <c r="A108" s="514"/>
      <c r="B108" s="495"/>
      <c r="C108" s="510"/>
      <c r="D108" s="500"/>
      <c r="E108" s="501"/>
      <c r="F108" s="500"/>
      <c r="G108" s="500"/>
      <c r="H108" s="500"/>
      <c r="I108" s="500"/>
      <c r="J108" s="500"/>
      <c r="K108" s="500"/>
      <c r="L108" s="500"/>
      <c r="M108" s="500"/>
      <c r="N108" s="500"/>
      <c r="O108" s="500"/>
      <c r="P108" s="500"/>
      <c r="Q108" s="500"/>
      <c r="R108" s="500"/>
      <c r="S108" s="500"/>
      <c r="T108" s="500"/>
    </row>
    <row r="109" spans="1:20" ht="12.75" customHeight="1" thickBot="1" x14ac:dyDescent="0.35">
      <c r="A109" s="514"/>
      <c r="B109" s="495" t="s">
        <v>58</v>
      </c>
      <c r="C109" s="510" t="s">
        <v>19</v>
      </c>
      <c r="D109" s="500">
        <v>10</v>
      </c>
      <c r="E109" s="501" t="s">
        <v>20</v>
      </c>
      <c r="F109" s="500">
        <v>10</v>
      </c>
      <c r="G109" s="500">
        <v>10</v>
      </c>
      <c r="H109" s="500">
        <v>10</v>
      </c>
      <c r="I109" s="500">
        <v>10</v>
      </c>
      <c r="J109" s="500">
        <v>10</v>
      </c>
      <c r="K109" s="500">
        <v>10</v>
      </c>
      <c r="L109" s="500">
        <v>10</v>
      </c>
      <c r="M109" s="500">
        <v>10</v>
      </c>
      <c r="N109" s="500">
        <v>10</v>
      </c>
      <c r="O109" s="500">
        <v>10</v>
      </c>
      <c r="P109" s="500">
        <v>10</v>
      </c>
      <c r="Q109" s="500">
        <v>10</v>
      </c>
      <c r="R109" s="500">
        <v>10</v>
      </c>
      <c r="S109" s="500">
        <v>10</v>
      </c>
      <c r="T109" s="500">
        <v>10</v>
      </c>
    </row>
    <row r="110" spans="1:20" ht="15" thickBot="1" x14ac:dyDescent="0.35">
      <c r="A110" s="514"/>
      <c r="B110" s="495"/>
      <c r="C110" s="510"/>
      <c r="D110" s="500"/>
      <c r="E110" s="501"/>
      <c r="F110" s="500"/>
      <c r="G110" s="500"/>
      <c r="H110" s="500"/>
      <c r="I110" s="500"/>
      <c r="J110" s="500"/>
      <c r="K110" s="500"/>
      <c r="L110" s="500"/>
      <c r="M110" s="500"/>
      <c r="N110" s="500"/>
      <c r="O110" s="500"/>
      <c r="P110" s="500"/>
      <c r="Q110" s="500"/>
      <c r="R110" s="500"/>
      <c r="S110" s="500"/>
      <c r="T110" s="500"/>
    </row>
    <row r="111" spans="1:20" ht="15" thickBot="1" x14ac:dyDescent="0.35">
      <c r="A111" s="514"/>
      <c r="B111" s="495"/>
      <c r="C111" s="510" t="s">
        <v>21</v>
      </c>
      <c r="D111" s="500">
        <v>10</v>
      </c>
      <c r="E111" s="501" t="s">
        <v>20</v>
      </c>
      <c r="F111" s="500">
        <v>10</v>
      </c>
      <c r="G111" s="500">
        <v>10</v>
      </c>
      <c r="H111" s="500">
        <v>10</v>
      </c>
      <c r="I111" s="500">
        <v>10</v>
      </c>
      <c r="J111" s="500">
        <v>10</v>
      </c>
      <c r="K111" s="500">
        <v>10</v>
      </c>
      <c r="L111" s="500">
        <v>10</v>
      </c>
      <c r="M111" s="500">
        <v>10</v>
      </c>
      <c r="N111" s="500">
        <v>10</v>
      </c>
      <c r="O111" s="500">
        <v>10</v>
      </c>
      <c r="P111" s="500">
        <v>10</v>
      </c>
      <c r="Q111" s="500">
        <v>10</v>
      </c>
      <c r="R111" s="500">
        <v>10</v>
      </c>
      <c r="S111" s="500">
        <v>10</v>
      </c>
      <c r="T111" s="500">
        <v>10</v>
      </c>
    </row>
    <row r="112" spans="1:20" ht="15" thickBot="1" x14ac:dyDescent="0.35">
      <c r="A112" s="514"/>
      <c r="B112" s="495"/>
      <c r="C112" s="510"/>
      <c r="D112" s="500"/>
      <c r="E112" s="501"/>
      <c r="F112" s="500"/>
      <c r="G112" s="500"/>
      <c r="H112" s="500"/>
      <c r="I112" s="500"/>
      <c r="J112" s="500"/>
      <c r="K112" s="500"/>
      <c r="L112" s="500"/>
      <c r="M112" s="500"/>
      <c r="N112" s="500"/>
      <c r="O112" s="500"/>
      <c r="P112" s="500"/>
      <c r="Q112" s="500"/>
      <c r="R112" s="500"/>
      <c r="S112" s="500"/>
      <c r="T112" s="500"/>
    </row>
    <row r="113" spans="1:20" ht="15" thickBot="1" x14ac:dyDescent="0.35">
      <c r="A113" s="514"/>
      <c r="B113" s="495"/>
      <c r="C113" s="510" t="s">
        <v>22</v>
      </c>
      <c r="D113" s="500">
        <v>10</v>
      </c>
      <c r="E113" s="501" t="s">
        <v>20</v>
      </c>
      <c r="F113" s="500">
        <v>10</v>
      </c>
      <c r="G113" s="500">
        <v>10</v>
      </c>
      <c r="H113" s="500">
        <v>10</v>
      </c>
      <c r="I113" s="500">
        <v>10</v>
      </c>
      <c r="J113" s="500">
        <v>10</v>
      </c>
      <c r="K113" s="500">
        <v>10</v>
      </c>
      <c r="L113" s="500">
        <v>10</v>
      </c>
      <c r="M113" s="500">
        <v>10</v>
      </c>
      <c r="N113" s="500">
        <v>10</v>
      </c>
      <c r="O113" s="500">
        <v>10</v>
      </c>
      <c r="P113" s="500">
        <v>10</v>
      </c>
      <c r="Q113" s="500">
        <v>10</v>
      </c>
      <c r="R113" s="500">
        <v>10</v>
      </c>
      <c r="S113" s="500">
        <v>10</v>
      </c>
      <c r="T113" s="500">
        <v>10</v>
      </c>
    </row>
    <row r="114" spans="1:20" ht="15" thickBot="1" x14ac:dyDescent="0.35">
      <c r="A114" s="514"/>
      <c r="B114" s="495"/>
      <c r="C114" s="510"/>
      <c r="D114" s="500"/>
      <c r="E114" s="501"/>
      <c r="F114" s="500"/>
      <c r="G114" s="500"/>
      <c r="H114" s="500"/>
      <c r="I114" s="500"/>
      <c r="J114" s="500"/>
      <c r="K114" s="500"/>
      <c r="L114" s="500"/>
      <c r="M114" s="500"/>
      <c r="N114" s="500"/>
      <c r="O114" s="500"/>
      <c r="P114" s="500"/>
      <c r="Q114" s="500"/>
      <c r="R114" s="500"/>
      <c r="S114" s="500"/>
      <c r="T114" s="500"/>
    </row>
    <row r="115" spans="1:20" ht="15" thickBot="1" x14ac:dyDescent="0.35">
      <c r="A115" s="80" t="s">
        <v>59</v>
      </c>
      <c r="B115" s="495" t="s">
        <v>60</v>
      </c>
      <c r="C115" s="495"/>
      <c r="D115" s="495"/>
      <c r="E115" s="495"/>
      <c r="F115" s="495"/>
      <c r="G115" s="495"/>
      <c r="H115" s="495"/>
      <c r="I115" s="495"/>
      <c r="J115" s="495"/>
      <c r="K115" s="495"/>
      <c r="L115" s="495"/>
      <c r="M115" s="495"/>
      <c r="N115" s="495"/>
      <c r="O115" s="495"/>
      <c r="P115" s="495"/>
      <c r="Q115" s="495"/>
      <c r="R115" s="495"/>
      <c r="S115" s="495"/>
      <c r="T115" s="495"/>
    </row>
    <row r="116" spans="1:20" ht="15" thickBot="1" x14ac:dyDescent="0.35">
      <c r="A116" s="499"/>
      <c r="B116" s="495" t="s">
        <v>61</v>
      </c>
      <c r="C116" s="516" t="s">
        <v>62</v>
      </c>
      <c r="D116" s="346">
        <v>0.1</v>
      </c>
      <c r="E116" s="346" t="s">
        <v>20</v>
      </c>
      <c r="F116" s="346">
        <v>0.1</v>
      </c>
      <c r="G116" s="346">
        <v>0.1</v>
      </c>
      <c r="H116" s="346">
        <v>0.1</v>
      </c>
      <c r="I116" s="346">
        <v>0.1</v>
      </c>
      <c r="J116" s="346">
        <v>0.1</v>
      </c>
      <c r="K116" s="346">
        <v>0.1</v>
      </c>
      <c r="L116" s="346">
        <v>0.1</v>
      </c>
      <c r="M116" s="346">
        <v>0.1</v>
      </c>
      <c r="N116" s="346">
        <v>0.1</v>
      </c>
      <c r="O116" s="346">
        <v>0.1</v>
      </c>
      <c r="P116" s="346">
        <v>0.1</v>
      </c>
      <c r="Q116" s="346">
        <v>0.1</v>
      </c>
      <c r="R116" s="346">
        <v>0.1</v>
      </c>
      <c r="S116" s="346">
        <v>0.1</v>
      </c>
      <c r="T116" s="346">
        <v>0.1</v>
      </c>
    </row>
    <row r="117" spans="1:20" ht="15" thickBot="1" x14ac:dyDescent="0.35">
      <c r="A117" s="499"/>
      <c r="B117" s="495"/>
      <c r="C117" s="516"/>
      <c r="D117" s="346"/>
      <c r="E117" s="346"/>
      <c r="F117" s="346"/>
      <c r="G117" s="346"/>
      <c r="H117" s="346"/>
      <c r="I117" s="346"/>
      <c r="J117" s="346"/>
      <c r="K117" s="346"/>
      <c r="L117" s="346"/>
      <c r="M117" s="346"/>
      <c r="N117" s="346"/>
      <c r="O117" s="346"/>
      <c r="P117" s="346"/>
      <c r="Q117" s="346"/>
      <c r="R117" s="346"/>
      <c r="S117" s="346"/>
      <c r="T117" s="346"/>
    </row>
    <row r="118" spans="1:20" ht="15" thickBot="1" x14ac:dyDescent="0.35">
      <c r="A118" s="499"/>
      <c r="B118" s="495"/>
      <c r="C118" s="516" t="s">
        <v>21</v>
      </c>
      <c r="D118" s="346">
        <v>0</v>
      </c>
      <c r="E118" s="342" t="s">
        <v>20</v>
      </c>
      <c r="F118" s="346">
        <v>0</v>
      </c>
      <c r="G118" s="346">
        <v>0</v>
      </c>
      <c r="H118" s="346">
        <v>0</v>
      </c>
      <c r="I118" s="346">
        <v>0</v>
      </c>
      <c r="J118" s="346">
        <v>0</v>
      </c>
      <c r="K118" s="346">
        <v>0</v>
      </c>
      <c r="L118" s="346">
        <v>0</v>
      </c>
      <c r="M118" s="346">
        <v>0</v>
      </c>
      <c r="N118" s="346">
        <v>0</v>
      </c>
      <c r="O118" s="346">
        <v>0</v>
      </c>
      <c r="P118" s="346">
        <v>0</v>
      </c>
      <c r="Q118" s="346">
        <v>0</v>
      </c>
      <c r="R118" s="346">
        <v>0</v>
      </c>
      <c r="S118" s="346">
        <v>0</v>
      </c>
      <c r="T118" s="346">
        <v>0</v>
      </c>
    </row>
    <row r="119" spans="1:20" ht="15" thickBot="1" x14ac:dyDescent="0.35">
      <c r="A119" s="499"/>
      <c r="B119" s="495"/>
      <c r="C119" s="516"/>
      <c r="D119" s="346"/>
      <c r="E119" s="342"/>
      <c r="F119" s="346"/>
      <c r="G119" s="346"/>
      <c r="H119" s="346"/>
      <c r="I119" s="346"/>
      <c r="J119" s="346"/>
      <c r="K119" s="346"/>
      <c r="L119" s="346"/>
      <c r="M119" s="346"/>
      <c r="N119" s="346"/>
      <c r="O119" s="346"/>
      <c r="P119" s="346"/>
      <c r="Q119" s="346"/>
      <c r="R119" s="346"/>
      <c r="S119" s="346"/>
      <c r="T119" s="346"/>
    </row>
    <row r="120" spans="1:20" ht="15" thickBot="1" x14ac:dyDescent="0.35">
      <c r="A120" s="499"/>
      <c r="B120" s="495"/>
      <c r="C120" s="516" t="s">
        <v>22</v>
      </c>
      <c r="D120" s="346">
        <v>0.1</v>
      </c>
      <c r="E120" s="346" t="s">
        <v>20</v>
      </c>
      <c r="F120" s="346">
        <v>0.1</v>
      </c>
      <c r="G120" s="346">
        <v>0.1</v>
      </c>
      <c r="H120" s="346">
        <v>0.1</v>
      </c>
      <c r="I120" s="346">
        <v>0.1</v>
      </c>
      <c r="J120" s="346">
        <v>0.1</v>
      </c>
      <c r="K120" s="346">
        <v>0.1</v>
      </c>
      <c r="L120" s="346">
        <v>0.1</v>
      </c>
      <c r="M120" s="346">
        <v>0.1</v>
      </c>
      <c r="N120" s="346">
        <v>0.1</v>
      </c>
      <c r="O120" s="346">
        <v>0.1</v>
      </c>
      <c r="P120" s="346">
        <v>0.1</v>
      </c>
      <c r="Q120" s="346">
        <v>0.1</v>
      </c>
      <c r="R120" s="346">
        <v>0.1</v>
      </c>
      <c r="S120" s="346">
        <v>0.1</v>
      </c>
      <c r="T120" s="346">
        <v>0.1</v>
      </c>
    </row>
    <row r="121" spans="1:20" ht="15" thickBot="1" x14ac:dyDescent="0.35">
      <c r="A121" s="499"/>
      <c r="B121" s="495"/>
      <c r="C121" s="516"/>
      <c r="D121" s="346"/>
      <c r="E121" s="346"/>
      <c r="F121" s="346"/>
      <c r="G121" s="346"/>
      <c r="H121" s="346"/>
      <c r="I121" s="346"/>
      <c r="J121" s="346"/>
      <c r="K121" s="346"/>
      <c r="L121" s="346"/>
      <c r="M121" s="346"/>
      <c r="N121" s="346"/>
      <c r="O121" s="346"/>
      <c r="P121" s="346"/>
      <c r="Q121" s="346"/>
      <c r="R121" s="346"/>
      <c r="S121" s="346"/>
      <c r="T121" s="346"/>
    </row>
    <row r="122" spans="1:20" ht="15" thickBot="1" x14ac:dyDescent="0.35">
      <c r="A122" s="499"/>
      <c r="B122" s="495" t="s">
        <v>63</v>
      </c>
      <c r="C122" s="384" t="s">
        <v>62</v>
      </c>
      <c r="D122" s="346">
        <v>0.1</v>
      </c>
      <c r="E122" s="346" t="s">
        <v>20</v>
      </c>
      <c r="F122" s="346">
        <v>0.1</v>
      </c>
      <c r="G122" s="346">
        <v>0.1</v>
      </c>
      <c r="H122" s="346">
        <v>0.1</v>
      </c>
      <c r="I122" s="346">
        <v>0.1</v>
      </c>
      <c r="J122" s="346">
        <v>0.1</v>
      </c>
      <c r="K122" s="346">
        <v>0.1</v>
      </c>
      <c r="L122" s="346">
        <v>0.1</v>
      </c>
      <c r="M122" s="346">
        <v>0.1</v>
      </c>
      <c r="N122" s="346">
        <v>0.1</v>
      </c>
      <c r="O122" s="346">
        <v>0.1</v>
      </c>
      <c r="P122" s="346">
        <v>0.1</v>
      </c>
      <c r="Q122" s="346">
        <v>0.1</v>
      </c>
      <c r="R122" s="346">
        <v>0.1</v>
      </c>
      <c r="S122" s="346">
        <v>0.1</v>
      </c>
      <c r="T122" s="346">
        <v>0.1</v>
      </c>
    </row>
    <row r="123" spans="1:20" ht="15" thickBot="1" x14ac:dyDescent="0.35">
      <c r="A123" s="499"/>
      <c r="B123" s="495"/>
      <c r="C123" s="384"/>
      <c r="D123" s="346"/>
      <c r="E123" s="346"/>
      <c r="F123" s="346"/>
      <c r="G123" s="346"/>
      <c r="H123" s="346"/>
      <c r="I123" s="346"/>
      <c r="J123" s="346"/>
      <c r="K123" s="346"/>
      <c r="L123" s="346"/>
      <c r="M123" s="346"/>
      <c r="N123" s="346"/>
      <c r="O123" s="346"/>
      <c r="P123" s="346"/>
      <c r="Q123" s="346"/>
      <c r="R123" s="346"/>
      <c r="S123" s="346"/>
      <c r="T123" s="346"/>
    </row>
    <row r="124" spans="1:20" ht="15" thickBot="1" x14ac:dyDescent="0.35">
      <c r="A124" s="499"/>
      <c r="B124" s="495"/>
      <c r="C124" s="384" t="s">
        <v>21</v>
      </c>
      <c r="D124" s="346">
        <v>0</v>
      </c>
      <c r="E124" s="342" t="s">
        <v>20</v>
      </c>
      <c r="F124" s="346">
        <v>0</v>
      </c>
      <c r="G124" s="346">
        <v>0</v>
      </c>
      <c r="H124" s="346">
        <v>0</v>
      </c>
      <c r="I124" s="346">
        <v>0</v>
      </c>
      <c r="J124" s="346">
        <v>0</v>
      </c>
      <c r="K124" s="346">
        <v>0</v>
      </c>
      <c r="L124" s="346">
        <v>0</v>
      </c>
      <c r="M124" s="346">
        <v>0</v>
      </c>
      <c r="N124" s="346">
        <v>0</v>
      </c>
      <c r="O124" s="346">
        <v>0</v>
      </c>
      <c r="P124" s="346">
        <v>0</v>
      </c>
      <c r="Q124" s="346">
        <v>0</v>
      </c>
      <c r="R124" s="346">
        <v>0</v>
      </c>
      <c r="S124" s="346">
        <v>0</v>
      </c>
      <c r="T124" s="346">
        <v>0</v>
      </c>
    </row>
    <row r="125" spans="1:20" ht="15" thickBot="1" x14ac:dyDescent="0.35">
      <c r="A125" s="499"/>
      <c r="B125" s="495"/>
      <c r="C125" s="384"/>
      <c r="D125" s="346"/>
      <c r="E125" s="342"/>
      <c r="F125" s="346"/>
      <c r="G125" s="346"/>
      <c r="H125" s="346"/>
      <c r="I125" s="346"/>
      <c r="J125" s="346"/>
      <c r="K125" s="346"/>
      <c r="L125" s="346"/>
      <c r="M125" s="346"/>
      <c r="N125" s="346"/>
      <c r="O125" s="346"/>
      <c r="P125" s="346"/>
      <c r="Q125" s="346"/>
      <c r="R125" s="346"/>
      <c r="S125" s="346"/>
      <c r="T125" s="346"/>
    </row>
    <row r="126" spans="1:20" ht="15" thickBot="1" x14ac:dyDescent="0.35">
      <c r="A126" s="499"/>
      <c r="B126" s="495"/>
      <c r="C126" s="384" t="s">
        <v>22</v>
      </c>
      <c r="D126" s="346">
        <v>0.1</v>
      </c>
      <c r="E126" s="346" t="s">
        <v>20</v>
      </c>
      <c r="F126" s="346">
        <v>0.1</v>
      </c>
      <c r="G126" s="346">
        <v>0.1</v>
      </c>
      <c r="H126" s="346">
        <v>0.1</v>
      </c>
      <c r="I126" s="346">
        <v>0.1</v>
      </c>
      <c r="J126" s="346">
        <v>0.1</v>
      </c>
      <c r="K126" s="346">
        <v>0.1</v>
      </c>
      <c r="L126" s="346">
        <v>0.1</v>
      </c>
      <c r="M126" s="346">
        <v>0.1</v>
      </c>
      <c r="N126" s="346">
        <v>0.1</v>
      </c>
      <c r="O126" s="346">
        <v>0.1</v>
      </c>
      <c r="P126" s="346">
        <v>0.1</v>
      </c>
      <c r="Q126" s="346">
        <v>0.1</v>
      </c>
      <c r="R126" s="346">
        <v>0.1</v>
      </c>
      <c r="S126" s="346">
        <v>0.1</v>
      </c>
      <c r="T126" s="346">
        <v>0.1</v>
      </c>
    </row>
    <row r="127" spans="1:20" ht="15" thickBot="1" x14ac:dyDescent="0.35">
      <c r="A127" s="499"/>
      <c r="B127" s="495"/>
      <c r="C127" s="384"/>
      <c r="D127" s="346"/>
      <c r="E127" s="346"/>
      <c r="F127" s="346"/>
      <c r="G127" s="346"/>
      <c r="H127" s="346"/>
      <c r="I127" s="346"/>
      <c r="J127" s="346"/>
      <c r="K127" s="346"/>
      <c r="L127" s="346"/>
      <c r="M127" s="346"/>
      <c r="N127" s="346"/>
      <c r="O127" s="346"/>
      <c r="P127" s="346"/>
      <c r="Q127" s="346"/>
      <c r="R127" s="346"/>
      <c r="S127" s="346"/>
      <c r="T127" s="346"/>
    </row>
    <row r="128" spans="1:20" ht="15" thickBot="1" x14ac:dyDescent="0.35">
      <c r="A128" s="499"/>
      <c r="B128" s="495" t="s">
        <v>64</v>
      </c>
      <c r="C128" s="495" t="s">
        <v>19</v>
      </c>
      <c r="D128" s="354">
        <v>1E-3</v>
      </c>
      <c r="E128" s="346" t="s">
        <v>20</v>
      </c>
      <c r="F128" s="354">
        <v>1E-3</v>
      </c>
      <c r="G128" s="354">
        <v>1E-3</v>
      </c>
      <c r="H128" s="354">
        <v>1E-3</v>
      </c>
      <c r="I128" s="354">
        <v>1E-3</v>
      </c>
      <c r="J128" s="354">
        <v>1E-3</v>
      </c>
      <c r="K128" s="354">
        <v>1E-3</v>
      </c>
      <c r="L128" s="354">
        <v>1E-3</v>
      </c>
      <c r="M128" s="354">
        <v>1E-3</v>
      </c>
      <c r="N128" s="354">
        <v>1E-3</v>
      </c>
      <c r="O128" s="354">
        <v>1E-3</v>
      </c>
      <c r="P128" s="354">
        <v>1E-3</v>
      </c>
      <c r="Q128" s="354">
        <v>1E-3</v>
      </c>
      <c r="R128" s="354">
        <v>1E-3</v>
      </c>
      <c r="S128" s="354">
        <v>1E-3</v>
      </c>
      <c r="T128" s="354">
        <v>1E-3</v>
      </c>
    </row>
    <row r="129" spans="1:20" ht="15" thickBot="1" x14ac:dyDescent="0.35">
      <c r="A129" s="499"/>
      <c r="B129" s="495"/>
      <c r="C129" s="495"/>
      <c r="D129" s="354"/>
      <c r="E129" s="346"/>
      <c r="F129" s="354"/>
      <c r="G129" s="354"/>
      <c r="H129" s="354"/>
      <c r="I129" s="354"/>
      <c r="J129" s="354"/>
      <c r="K129" s="354"/>
      <c r="L129" s="354"/>
      <c r="M129" s="354"/>
      <c r="N129" s="354"/>
      <c r="O129" s="354"/>
      <c r="P129" s="354"/>
      <c r="Q129" s="354"/>
      <c r="R129" s="354"/>
      <c r="S129" s="354"/>
      <c r="T129" s="354"/>
    </row>
    <row r="130" spans="1:20" ht="15" thickBot="1" x14ac:dyDescent="0.35">
      <c r="A130" s="499"/>
      <c r="B130" s="495"/>
      <c r="C130" s="495" t="s">
        <v>21</v>
      </c>
      <c r="D130" s="346">
        <v>0</v>
      </c>
      <c r="E130" s="342" t="s">
        <v>20</v>
      </c>
      <c r="F130" s="346">
        <v>0</v>
      </c>
      <c r="G130" s="346">
        <v>0</v>
      </c>
      <c r="H130" s="346">
        <v>0</v>
      </c>
      <c r="I130" s="346">
        <v>0</v>
      </c>
      <c r="J130" s="346">
        <v>0</v>
      </c>
      <c r="K130" s="346">
        <v>0</v>
      </c>
      <c r="L130" s="346">
        <v>0</v>
      </c>
      <c r="M130" s="346">
        <v>0</v>
      </c>
      <c r="N130" s="346">
        <v>0</v>
      </c>
      <c r="O130" s="346">
        <v>0</v>
      </c>
      <c r="P130" s="346">
        <v>0</v>
      </c>
      <c r="Q130" s="346">
        <v>0</v>
      </c>
      <c r="R130" s="346">
        <v>0</v>
      </c>
      <c r="S130" s="346">
        <v>0</v>
      </c>
      <c r="T130" s="346">
        <v>0</v>
      </c>
    </row>
    <row r="131" spans="1:20" ht="15" thickBot="1" x14ac:dyDescent="0.35">
      <c r="A131" s="499"/>
      <c r="B131" s="495"/>
      <c r="C131" s="495"/>
      <c r="D131" s="346"/>
      <c r="E131" s="342"/>
      <c r="F131" s="346"/>
      <c r="G131" s="346"/>
      <c r="H131" s="346"/>
      <c r="I131" s="346"/>
      <c r="J131" s="346"/>
      <c r="K131" s="346"/>
      <c r="L131" s="346"/>
      <c r="M131" s="346"/>
      <c r="N131" s="346"/>
      <c r="O131" s="346"/>
      <c r="P131" s="346"/>
      <c r="Q131" s="346"/>
      <c r="R131" s="346"/>
      <c r="S131" s="346"/>
      <c r="T131" s="346"/>
    </row>
    <row r="132" spans="1:20" ht="15" thickBot="1" x14ac:dyDescent="0.35">
      <c r="A132" s="499"/>
      <c r="B132" s="495"/>
      <c r="C132" s="495" t="s">
        <v>22</v>
      </c>
      <c r="D132" s="354">
        <v>1E-3</v>
      </c>
      <c r="E132" s="346" t="s">
        <v>20</v>
      </c>
      <c r="F132" s="354">
        <v>1E-3</v>
      </c>
      <c r="G132" s="354">
        <v>1E-3</v>
      </c>
      <c r="H132" s="354">
        <v>1E-3</v>
      </c>
      <c r="I132" s="354">
        <v>1E-3</v>
      </c>
      <c r="J132" s="354">
        <v>1E-3</v>
      </c>
      <c r="K132" s="354">
        <v>1E-3</v>
      </c>
      <c r="L132" s="354">
        <v>1E-3</v>
      </c>
      <c r="M132" s="354">
        <v>1E-3</v>
      </c>
      <c r="N132" s="354">
        <v>1E-3</v>
      </c>
      <c r="O132" s="354">
        <v>1E-3</v>
      </c>
      <c r="P132" s="354">
        <v>1E-3</v>
      </c>
      <c r="Q132" s="354">
        <v>1E-3</v>
      </c>
      <c r="R132" s="354">
        <v>1E-3</v>
      </c>
      <c r="S132" s="354">
        <v>1E-3</v>
      </c>
      <c r="T132" s="354">
        <v>1E-3</v>
      </c>
    </row>
    <row r="133" spans="1:20" ht="15" thickBot="1" x14ac:dyDescent="0.35">
      <c r="A133" s="499"/>
      <c r="B133" s="495"/>
      <c r="C133" s="495"/>
      <c r="D133" s="354"/>
      <c r="E133" s="346"/>
      <c r="F133" s="354"/>
      <c r="G133" s="354"/>
      <c r="H133" s="354"/>
      <c r="I133" s="354"/>
      <c r="J133" s="354"/>
      <c r="K133" s="354"/>
      <c r="L133" s="354"/>
      <c r="M133" s="354"/>
      <c r="N133" s="354"/>
      <c r="O133" s="354"/>
      <c r="P133" s="354"/>
      <c r="Q133" s="354"/>
      <c r="R133" s="354"/>
      <c r="S133" s="354"/>
      <c r="T133" s="354"/>
    </row>
    <row r="134" spans="1:20" ht="21" customHeight="1" thickBot="1" x14ac:dyDescent="0.35">
      <c r="A134" s="499"/>
      <c r="B134" s="333" t="s">
        <v>65</v>
      </c>
      <c r="C134" s="246" t="s">
        <v>19</v>
      </c>
      <c r="D134" s="160" t="s">
        <v>112</v>
      </c>
      <c r="E134" s="82" t="s">
        <v>38</v>
      </c>
      <c r="F134" s="160">
        <v>2</v>
      </c>
      <c r="G134" s="160">
        <v>2</v>
      </c>
      <c r="H134" s="160">
        <v>2</v>
      </c>
      <c r="I134" s="160">
        <v>2</v>
      </c>
      <c r="J134" s="239">
        <f>(F134+G134+H134+I134)</f>
        <v>8</v>
      </c>
      <c r="K134" s="160">
        <v>2</v>
      </c>
      <c r="L134" s="160">
        <v>2</v>
      </c>
      <c r="M134" s="160">
        <v>2</v>
      </c>
      <c r="N134" s="160">
        <v>2</v>
      </c>
      <c r="O134" s="239">
        <f>(K134+L134+M134+N134)</f>
        <v>8</v>
      </c>
      <c r="P134" s="160">
        <v>2</v>
      </c>
      <c r="Q134" s="160">
        <v>2</v>
      </c>
      <c r="R134" s="160">
        <v>2</v>
      </c>
      <c r="S134" s="160">
        <v>2</v>
      </c>
      <c r="T134" s="239">
        <f>(P134+Q134+R134+S134)</f>
        <v>8</v>
      </c>
    </row>
    <row r="135" spans="1:20" ht="24" customHeight="1" thickBot="1" x14ac:dyDescent="0.35">
      <c r="A135" s="499"/>
      <c r="B135" s="333"/>
      <c r="C135" s="246" t="s">
        <v>21</v>
      </c>
      <c r="D135" s="160" t="s">
        <v>109</v>
      </c>
      <c r="E135" s="82" t="s">
        <v>38</v>
      </c>
      <c r="F135" s="160">
        <v>1</v>
      </c>
      <c r="G135" s="160">
        <v>1</v>
      </c>
      <c r="H135" s="160">
        <v>1</v>
      </c>
      <c r="I135" s="160">
        <v>1</v>
      </c>
      <c r="J135" s="239">
        <f>(F135+G135+H135+I135)</f>
        <v>4</v>
      </c>
      <c r="K135" s="160">
        <v>1</v>
      </c>
      <c r="L135" s="160">
        <v>1</v>
      </c>
      <c r="M135" s="160">
        <v>1</v>
      </c>
      <c r="N135" s="160">
        <v>1</v>
      </c>
      <c r="O135" s="239">
        <f>(K135+L135+M135+N135)</f>
        <v>4</v>
      </c>
      <c r="P135" s="160">
        <v>1</v>
      </c>
      <c r="Q135" s="160">
        <v>1</v>
      </c>
      <c r="R135" s="160">
        <v>1</v>
      </c>
      <c r="S135" s="160">
        <v>1</v>
      </c>
      <c r="T135" s="239">
        <f>(P135+Q135+R135+S135)</f>
        <v>4</v>
      </c>
    </row>
    <row r="136" spans="1:20" ht="30.75" customHeight="1" thickBot="1" x14ac:dyDescent="0.35">
      <c r="A136" s="499"/>
      <c r="B136" s="333"/>
      <c r="C136" s="246" t="s">
        <v>22</v>
      </c>
      <c r="D136" s="160" t="s">
        <v>109</v>
      </c>
      <c r="E136" s="82" t="s">
        <v>38</v>
      </c>
      <c r="F136" s="160">
        <v>1</v>
      </c>
      <c r="G136" s="160">
        <v>1</v>
      </c>
      <c r="H136" s="160">
        <v>1</v>
      </c>
      <c r="I136" s="160">
        <v>1</v>
      </c>
      <c r="J136" s="239">
        <f>(F136+G136+H136+I136)</f>
        <v>4</v>
      </c>
      <c r="K136" s="160">
        <v>1</v>
      </c>
      <c r="L136" s="160">
        <v>1</v>
      </c>
      <c r="M136" s="160">
        <v>1</v>
      </c>
      <c r="N136" s="160">
        <v>1</v>
      </c>
      <c r="O136" s="239">
        <f>(K136+L136+M136+N136)</f>
        <v>4</v>
      </c>
      <c r="P136" s="160">
        <v>1</v>
      </c>
      <c r="Q136" s="160">
        <v>1</v>
      </c>
      <c r="R136" s="160">
        <v>1</v>
      </c>
      <c r="S136" s="160">
        <v>1</v>
      </c>
      <c r="T136" s="239">
        <f>(P136+Q136+R136+S136)</f>
        <v>4</v>
      </c>
    </row>
    <row r="137" spans="1:20" ht="15" thickBot="1" x14ac:dyDescent="0.35">
      <c r="A137" s="499"/>
      <c r="B137" s="333" t="s">
        <v>66</v>
      </c>
      <c r="C137" s="384" t="s">
        <v>62</v>
      </c>
      <c r="D137" s="500">
        <v>50</v>
      </c>
      <c r="E137" s="501" t="s">
        <v>20</v>
      </c>
      <c r="F137" s="500">
        <v>50</v>
      </c>
      <c r="G137" s="500">
        <v>50</v>
      </c>
      <c r="H137" s="500">
        <v>50</v>
      </c>
      <c r="I137" s="500">
        <v>50</v>
      </c>
      <c r="J137" s="500">
        <v>50</v>
      </c>
      <c r="K137" s="500">
        <v>50</v>
      </c>
      <c r="L137" s="500">
        <v>50</v>
      </c>
      <c r="M137" s="500">
        <v>50</v>
      </c>
      <c r="N137" s="500">
        <v>50</v>
      </c>
      <c r="O137" s="500">
        <v>50</v>
      </c>
      <c r="P137" s="500">
        <v>50</v>
      </c>
      <c r="Q137" s="500">
        <v>50</v>
      </c>
      <c r="R137" s="500">
        <v>50</v>
      </c>
      <c r="S137" s="500">
        <v>50</v>
      </c>
      <c r="T137" s="500">
        <v>50</v>
      </c>
    </row>
    <row r="138" spans="1:20" ht="15" thickBot="1" x14ac:dyDescent="0.35">
      <c r="A138" s="499"/>
      <c r="B138" s="333"/>
      <c r="C138" s="384"/>
      <c r="D138" s="500"/>
      <c r="E138" s="501"/>
      <c r="F138" s="500"/>
      <c r="G138" s="500"/>
      <c r="H138" s="500"/>
      <c r="I138" s="500"/>
      <c r="J138" s="500"/>
      <c r="K138" s="500"/>
      <c r="L138" s="500"/>
      <c r="M138" s="500"/>
      <c r="N138" s="500"/>
      <c r="O138" s="500"/>
      <c r="P138" s="500"/>
      <c r="Q138" s="500"/>
      <c r="R138" s="500"/>
      <c r="S138" s="500"/>
      <c r="T138" s="500"/>
    </row>
    <row r="139" spans="1:20" ht="15" thickBot="1" x14ac:dyDescent="0.35">
      <c r="A139" s="499"/>
      <c r="B139" s="333"/>
      <c r="C139" s="384" t="s">
        <v>21</v>
      </c>
      <c r="D139" s="500">
        <v>100</v>
      </c>
      <c r="E139" s="501" t="s">
        <v>20</v>
      </c>
      <c r="F139" s="500">
        <v>100</v>
      </c>
      <c r="G139" s="500">
        <v>100</v>
      </c>
      <c r="H139" s="500">
        <v>100</v>
      </c>
      <c r="I139" s="500">
        <v>100</v>
      </c>
      <c r="J139" s="500">
        <v>100</v>
      </c>
      <c r="K139" s="500">
        <v>100</v>
      </c>
      <c r="L139" s="500">
        <v>100</v>
      </c>
      <c r="M139" s="500">
        <v>100</v>
      </c>
      <c r="N139" s="500">
        <v>100</v>
      </c>
      <c r="O139" s="500">
        <v>100</v>
      </c>
      <c r="P139" s="500">
        <v>100</v>
      </c>
      <c r="Q139" s="500">
        <v>100</v>
      </c>
      <c r="R139" s="500">
        <v>100</v>
      </c>
      <c r="S139" s="500">
        <v>100</v>
      </c>
      <c r="T139" s="500">
        <v>100</v>
      </c>
    </row>
    <row r="140" spans="1:20" ht="15" thickBot="1" x14ac:dyDescent="0.35">
      <c r="A140" s="499"/>
      <c r="B140" s="333"/>
      <c r="C140" s="384"/>
      <c r="D140" s="500"/>
      <c r="E140" s="501"/>
      <c r="F140" s="500"/>
      <c r="G140" s="500"/>
      <c r="H140" s="500"/>
      <c r="I140" s="500"/>
      <c r="J140" s="500"/>
      <c r="K140" s="500"/>
      <c r="L140" s="500"/>
      <c r="M140" s="500"/>
      <c r="N140" s="500"/>
      <c r="O140" s="500"/>
      <c r="P140" s="500"/>
      <c r="Q140" s="500"/>
      <c r="R140" s="500"/>
      <c r="S140" s="500"/>
      <c r="T140" s="500"/>
    </row>
    <row r="141" spans="1:20" ht="15" thickBot="1" x14ac:dyDescent="0.35">
      <c r="A141" s="499"/>
      <c r="B141" s="333"/>
      <c r="C141" s="384" t="s">
        <v>22</v>
      </c>
      <c r="D141" s="500">
        <v>50</v>
      </c>
      <c r="E141" s="501" t="s">
        <v>20</v>
      </c>
      <c r="F141" s="500">
        <v>50</v>
      </c>
      <c r="G141" s="500">
        <v>50</v>
      </c>
      <c r="H141" s="500">
        <v>50</v>
      </c>
      <c r="I141" s="500">
        <v>50</v>
      </c>
      <c r="J141" s="500">
        <v>50</v>
      </c>
      <c r="K141" s="500">
        <v>50</v>
      </c>
      <c r="L141" s="500">
        <v>50</v>
      </c>
      <c r="M141" s="500">
        <v>50</v>
      </c>
      <c r="N141" s="500">
        <v>50</v>
      </c>
      <c r="O141" s="500">
        <v>50</v>
      </c>
      <c r="P141" s="500">
        <v>50</v>
      </c>
      <c r="Q141" s="500">
        <v>50</v>
      </c>
      <c r="R141" s="500">
        <v>50</v>
      </c>
      <c r="S141" s="500">
        <v>50</v>
      </c>
      <c r="T141" s="500">
        <v>50</v>
      </c>
    </row>
    <row r="142" spans="1:20" ht="15" thickBot="1" x14ac:dyDescent="0.35">
      <c r="A142" s="499"/>
      <c r="B142" s="333"/>
      <c r="C142" s="384"/>
      <c r="D142" s="500"/>
      <c r="E142" s="501"/>
      <c r="F142" s="500"/>
      <c r="G142" s="500"/>
      <c r="H142" s="500"/>
      <c r="I142" s="500"/>
      <c r="J142" s="500"/>
      <c r="K142" s="500"/>
      <c r="L142" s="500"/>
      <c r="M142" s="500"/>
      <c r="N142" s="500"/>
      <c r="O142" s="500"/>
      <c r="P142" s="500"/>
      <c r="Q142" s="500"/>
      <c r="R142" s="500"/>
      <c r="S142" s="500"/>
      <c r="T142" s="500"/>
    </row>
    <row r="143" spans="1:20" ht="15" thickBot="1" x14ac:dyDescent="0.35">
      <c r="A143" s="80">
        <v>1.6</v>
      </c>
      <c r="B143" s="504" t="s">
        <v>67</v>
      </c>
      <c r="C143" s="504"/>
      <c r="D143" s="504"/>
      <c r="E143" s="504"/>
      <c r="F143" s="504"/>
      <c r="G143" s="504"/>
      <c r="H143" s="504"/>
      <c r="I143" s="504"/>
      <c r="J143" s="504"/>
      <c r="K143" s="504"/>
      <c r="L143" s="504"/>
      <c r="M143" s="504"/>
      <c r="N143" s="504"/>
      <c r="O143" s="504"/>
      <c r="P143" s="504"/>
      <c r="Q143" s="504"/>
      <c r="R143" s="504"/>
      <c r="S143" s="504"/>
      <c r="T143" s="504"/>
    </row>
    <row r="144" spans="1:20" ht="15" thickBot="1" x14ac:dyDescent="0.35">
      <c r="A144" s="514"/>
      <c r="B144" s="495" t="s">
        <v>68</v>
      </c>
      <c r="C144" s="384" t="s">
        <v>62</v>
      </c>
      <c r="D144" s="530">
        <v>10</v>
      </c>
      <c r="E144" s="501" t="s">
        <v>20</v>
      </c>
      <c r="F144" s="530">
        <v>10</v>
      </c>
      <c r="G144" s="530">
        <v>10</v>
      </c>
      <c r="H144" s="530">
        <v>10</v>
      </c>
      <c r="I144" s="530">
        <v>10</v>
      </c>
      <c r="J144" s="530">
        <v>10</v>
      </c>
      <c r="K144" s="530">
        <v>10</v>
      </c>
      <c r="L144" s="530">
        <v>10</v>
      </c>
      <c r="M144" s="530">
        <v>10</v>
      </c>
      <c r="N144" s="530">
        <v>10</v>
      </c>
      <c r="O144" s="530">
        <v>10</v>
      </c>
      <c r="P144" s="530">
        <v>10</v>
      </c>
      <c r="Q144" s="530">
        <v>10</v>
      </c>
      <c r="R144" s="530">
        <v>10</v>
      </c>
      <c r="S144" s="530">
        <v>10</v>
      </c>
      <c r="T144" s="530">
        <v>10</v>
      </c>
    </row>
    <row r="145" spans="1:20" ht="15" thickBot="1" x14ac:dyDescent="0.35">
      <c r="A145" s="514"/>
      <c r="B145" s="495"/>
      <c r="C145" s="384"/>
      <c r="D145" s="530"/>
      <c r="E145" s="501"/>
      <c r="F145" s="530"/>
      <c r="G145" s="530"/>
      <c r="H145" s="530"/>
      <c r="I145" s="530"/>
      <c r="J145" s="530"/>
      <c r="K145" s="530"/>
      <c r="L145" s="530"/>
      <c r="M145" s="530"/>
      <c r="N145" s="530"/>
      <c r="O145" s="530"/>
      <c r="P145" s="530"/>
      <c r="Q145" s="530"/>
      <c r="R145" s="530"/>
      <c r="S145" s="530"/>
      <c r="T145" s="530"/>
    </row>
    <row r="146" spans="1:20" ht="15" thickBot="1" x14ac:dyDescent="0.35">
      <c r="A146" s="514"/>
      <c r="B146" s="495"/>
      <c r="C146" s="384" t="s">
        <v>21</v>
      </c>
      <c r="D146" s="530">
        <v>5</v>
      </c>
      <c r="E146" s="501" t="s">
        <v>20</v>
      </c>
      <c r="F146" s="530">
        <v>5</v>
      </c>
      <c r="G146" s="530">
        <v>5</v>
      </c>
      <c r="H146" s="530">
        <v>5</v>
      </c>
      <c r="I146" s="530">
        <v>5</v>
      </c>
      <c r="J146" s="530">
        <v>5</v>
      </c>
      <c r="K146" s="530">
        <v>5</v>
      </c>
      <c r="L146" s="530">
        <v>5</v>
      </c>
      <c r="M146" s="530">
        <v>5</v>
      </c>
      <c r="N146" s="530">
        <v>5</v>
      </c>
      <c r="O146" s="530">
        <v>5</v>
      </c>
      <c r="P146" s="530">
        <v>5</v>
      </c>
      <c r="Q146" s="530">
        <v>5</v>
      </c>
      <c r="R146" s="530">
        <v>5</v>
      </c>
      <c r="S146" s="530">
        <v>5</v>
      </c>
      <c r="T146" s="530">
        <v>5</v>
      </c>
    </row>
    <row r="147" spans="1:20" ht="15" thickBot="1" x14ac:dyDescent="0.35">
      <c r="A147" s="514"/>
      <c r="B147" s="495"/>
      <c r="C147" s="384"/>
      <c r="D147" s="530"/>
      <c r="E147" s="501"/>
      <c r="F147" s="530"/>
      <c r="G147" s="530"/>
      <c r="H147" s="530"/>
      <c r="I147" s="530"/>
      <c r="J147" s="530"/>
      <c r="K147" s="530"/>
      <c r="L147" s="530"/>
      <c r="M147" s="530"/>
      <c r="N147" s="530"/>
      <c r="O147" s="530"/>
      <c r="P147" s="530"/>
      <c r="Q147" s="530"/>
      <c r="R147" s="530"/>
      <c r="S147" s="530"/>
      <c r="T147" s="530"/>
    </row>
    <row r="148" spans="1:20" ht="15" thickBot="1" x14ac:dyDescent="0.35">
      <c r="A148" s="514"/>
      <c r="B148" s="495"/>
      <c r="C148" s="384" t="s">
        <v>22</v>
      </c>
      <c r="D148" s="530">
        <v>10</v>
      </c>
      <c r="E148" s="501" t="s">
        <v>20</v>
      </c>
      <c r="F148" s="530">
        <v>10</v>
      </c>
      <c r="G148" s="530">
        <v>10</v>
      </c>
      <c r="H148" s="530">
        <v>10</v>
      </c>
      <c r="I148" s="530">
        <v>10</v>
      </c>
      <c r="J148" s="530">
        <v>10</v>
      </c>
      <c r="K148" s="530">
        <v>10</v>
      </c>
      <c r="L148" s="530">
        <v>10</v>
      </c>
      <c r="M148" s="530">
        <v>10</v>
      </c>
      <c r="N148" s="530">
        <v>10</v>
      </c>
      <c r="O148" s="530">
        <v>10</v>
      </c>
      <c r="P148" s="530">
        <v>10</v>
      </c>
      <c r="Q148" s="530">
        <v>10</v>
      </c>
      <c r="R148" s="530">
        <v>10</v>
      </c>
      <c r="S148" s="530">
        <v>10</v>
      </c>
      <c r="T148" s="530">
        <v>10</v>
      </c>
    </row>
    <row r="149" spans="1:20" ht="15" thickBot="1" x14ac:dyDescent="0.35">
      <c r="A149" s="514"/>
      <c r="B149" s="495"/>
      <c r="C149" s="384"/>
      <c r="D149" s="530"/>
      <c r="E149" s="501"/>
      <c r="F149" s="530"/>
      <c r="G149" s="530"/>
      <c r="H149" s="530"/>
      <c r="I149" s="530"/>
      <c r="J149" s="530"/>
      <c r="K149" s="530"/>
      <c r="L149" s="530"/>
      <c r="M149" s="530"/>
      <c r="N149" s="530"/>
      <c r="O149" s="530"/>
      <c r="P149" s="530"/>
      <c r="Q149" s="530"/>
      <c r="R149" s="530"/>
      <c r="S149" s="530"/>
      <c r="T149" s="530"/>
    </row>
    <row r="150" spans="1:20" ht="15" thickBot="1" x14ac:dyDescent="0.35">
      <c r="A150" s="514"/>
      <c r="B150" s="495" t="s">
        <v>69</v>
      </c>
      <c r="C150" s="384" t="s">
        <v>62</v>
      </c>
      <c r="D150" s="530">
        <v>10</v>
      </c>
      <c r="E150" s="501" t="s">
        <v>20</v>
      </c>
      <c r="F150" s="530">
        <v>10</v>
      </c>
      <c r="G150" s="530">
        <v>10</v>
      </c>
      <c r="H150" s="530">
        <v>10</v>
      </c>
      <c r="I150" s="530">
        <v>10</v>
      </c>
      <c r="J150" s="530">
        <v>10</v>
      </c>
      <c r="K150" s="530">
        <v>10</v>
      </c>
      <c r="L150" s="530">
        <v>10</v>
      </c>
      <c r="M150" s="530">
        <v>10</v>
      </c>
      <c r="N150" s="530">
        <v>10</v>
      </c>
      <c r="O150" s="530">
        <v>10</v>
      </c>
      <c r="P150" s="530">
        <v>10</v>
      </c>
      <c r="Q150" s="530">
        <v>10</v>
      </c>
      <c r="R150" s="530">
        <v>10</v>
      </c>
      <c r="S150" s="530">
        <v>10</v>
      </c>
      <c r="T150" s="530">
        <v>10</v>
      </c>
    </row>
    <row r="151" spans="1:20" ht="15" thickBot="1" x14ac:dyDescent="0.35">
      <c r="A151" s="514"/>
      <c r="B151" s="495"/>
      <c r="C151" s="384"/>
      <c r="D151" s="530"/>
      <c r="E151" s="501"/>
      <c r="F151" s="530"/>
      <c r="G151" s="530"/>
      <c r="H151" s="530"/>
      <c r="I151" s="530"/>
      <c r="J151" s="530"/>
      <c r="K151" s="530"/>
      <c r="L151" s="530"/>
      <c r="M151" s="530"/>
      <c r="N151" s="530"/>
      <c r="O151" s="530"/>
      <c r="P151" s="530"/>
      <c r="Q151" s="530"/>
      <c r="R151" s="530"/>
      <c r="S151" s="530"/>
      <c r="T151" s="530"/>
    </row>
    <row r="152" spans="1:20" ht="15" thickBot="1" x14ac:dyDescent="0.35">
      <c r="A152" s="514"/>
      <c r="B152" s="495"/>
      <c r="C152" s="384" t="s">
        <v>21</v>
      </c>
      <c r="D152" s="530">
        <v>5</v>
      </c>
      <c r="E152" s="501" t="s">
        <v>20</v>
      </c>
      <c r="F152" s="530">
        <v>5</v>
      </c>
      <c r="G152" s="530">
        <v>5</v>
      </c>
      <c r="H152" s="530">
        <v>5</v>
      </c>
      <c r="I152" s="530">
        <v>5</v>
      </c>
      <c r="J152" s="530">
        <v>5</v>
      </c>
      <c r="K152" s="530">
        <v>5</v>
      </c>
      <c r="L152" s="530">
        <v>5</v>
      </c>
      <c r="M152" s="530">
        <v>5</v>
      </c>
      <c r="N152" s="530">
        <v>5</v>
      </c>
      <c r="O152" s="530">
        <v>5</v>
      </c>
      <c r="P152" s="530">
        <v>5</v>
      </c>
      <c r="Q152" s="530">
        <v>5</v>
      </c>
      <c r="R152" s="530">
        <v>5</v>
      </c>
      <c r="S152" s="530">
        <v>5</v>
      </c>
      <c r="T152" s="530">
        <v>5</v>
      </c>
    </row>
    <row r="153" spans="1:20" ht="15" thickBot="1" x14ac:dyDescent="0.35">
      <c r="A153" s="514"/>
      <c r="B153" s="495"/>
      <c r="C153" s="384"/>
      <c r="D153" s="530"/>
      <c r="E153" s="501"/>
      <c r="F153" s="530"/>
      <c r="G153" s="530"/>
      <c r="H153" s="530"/>
      <c r="I153" s="530"/>
      <c r="J153" s="530"/>
      <c r="K153" s="530"/>
      <c r="L153" s="530"/>
      <c r="M153" s="530"/>
      <c r="N153" s="530"/>
      <c r="O153" s="530"/>
      <c r="P153" s="530"/>
      <c r="Q153" s="530"/>
      <c r="R153" s="530"/>
      <c r="S153" s="530"/>
      <c r="T153" s="530"/>
    </row>
    <row r="154" spans="1:20" ht="15" thickBot="1" x14ac:dyDescent="0.35">
      <c r="A154" s="514"/>
      <c r="B154" s="495"/>
      <c r="C154" s="384" t="s">
        <v>22</v>
      </c>
      <c r="D154" s="530">
        <v>10</v>
      </c>
      <c r="E154" s="501" t="s">
        <v>20</v>
      </c>
      <c r="F154" s="530">
        <v>10</v>
      </c>
      <c r="G154" s="530">
        <v>10</v>
      </c>
      <c r="H154" s="530">
        <v>10</v>
      </c>
      <c r="I154" s="530">
        <v>10</v>
      </c>
      <c r="J154" s="530">
        <v>10</v>
      </c>
      <c r="K154" s="530">
        <v>10</v>
      </c>
      <c r="L154" s="530">
        <v>10</v>
      </c>
      <c r="M154" s="530">
        <v>10</v>
      </c>
      <c r="N154" s="530">
        <v>10</v>
      </c>
      <c r="O154" s="530">
        <v>10</v>
      </c>
      <c r="P154" s="530">
        <v>10</v>
      </c>
      <c r="Q154" s="530">
        <v>10</v>
      </c>
      <c r="R154" s="530">
        <v>10</v>
      </c>
      <c r="S154" s="530">
        <v>10</v>
      </c>
      <c r="T154" s="530">
        <v>10</v>
      </c>
    </row>
    <row r="155" spans="1:20" ht="15" thickBot="1" x14ac:dyDescent="0.35">
      <c r="A155" s="514"/>
      <c r="B155" s="495"/>
      <c r="C155" s="384"/>
      <c r="D155" s="530"/>
      <c r="E155" s="501"/>
      <c r="F155" s="530"/>
      <c r="G155" s="530"/>
      <c r="H155" s="530"/>
      <c r="I155" s="530"/>
      <c r="J155" s="530"/>
      <c r="K155" s="530"/>
      <c r="L155" s="530"/>
      <c r="M155" s="530"/>
      <c r="N155" s="530"/>
      <c r="O155" s="530"/>
      <c r="P155" s="530"/>
      <c r="Q155" s="530"/>
      <c r="R155" s="530"/>
      <c r="S155" s="530"/>
      <c r="T155" s="530"/>
    </row>
    <row r="156" spans="1:20" ht="15" thickBot="1" x14ac:dyDescent="0.35">
      <c r="A156" s="514"/>
      <c r="B156" s="517" t="s">
        <v>70</v>
      </c>
      <c r="C156" s="495" t="s">
        <v>19</v>
      </c>
      <c r="D156" s="341">
        <v>60</v>
      </c>
      <c r="E156" s="342" t="s">
        <v>20</v>
      </c>
      <c r="F156" s="341">
        <v>60</v>
      </c>
      <c r="G156" s="341">
        <v>60</v>
      </c>
      <c r="H156" s="341">
        <v>60</v>
      </c>
      <c r="I156" s="341">
        <v>60</v>
      </c>
      <c r="J156" s="341">
        <v>60</v>
      </c>
      <c r="K156" s="341">
        <v>60</v>
      </c>
      <c r="L156" s="341">
        <v>60</v>
      </c>
      <c r="M156" s="341">
        <v>60</v>
      </c>
      <c r="N156" s="341">
        <v>60</v>
      </c>
      <c r="O156" s="341">
        <v>60</v>
      </c>
      <c r="P156" s="341">
        <v>60</v>
      </c>
      <c r="Q156" s="341">
        <v>60</v>
      </c>
      <c r="R156" s="341">
        <v>60</v>
      </c>
      <c r="S156" s="341">
        <v>60</v>
      </c>
      <c r="T156" s="341">
        <v>60</v>
      </c>
    </row>
    <row r="157" spans="1:20" ht="15" thickBot="1" x14ac:dyDescent="0.35">
      <c r="A157" s="514"/>
      <c r="B157" s="518"/>
      <c r="C157" s="495"/>
      <c r="D157" s="341"/>
      <c r="E157" s="342"/>
      <c r="F157" s="341"/>
      <c r="G157" s="341"/>
      <c r="H157" s="341"/>
      <c r="I157" s="341"/>
      <c r="J157" s="341"/>
      <c r="K157" s="341"/>
      <c r="L157" s="341"/>
      <c r="M157" s="341"/>
      <c r="N157" s="341"/>
      <c r="O157" s="341"/>
      <c r="P157" s="341"/>
      <c r="Q157" s="341"/>
      <c r="R157" s="341"/>
      <c r="S157" s="341"/>
      <c r="T157" s="341"/>
    </row>
    <row r="158" spans="1:20" ht="15" thickBot="1" x14ac:dyDescent="0.35">
      <c r="A158" s="514"/>
      <c r="B158" s="518"/>
      <c r="C158" s="495" t="s">
        <v>21</v>
      </c>
      <c r="D158" s="341">
        <v>80</v>
      </c>
      <c r="E158" s="342" t="s">
        <v>20</v>
      </c>
      <c r="F158" s="341">
        <v>80</v>
      </c>
      <c r="G158" s="341">
        <v>80</v>
      </c>
      <c r="H158" s="341">
        <v>80</v>
      </c>
      <c r="I158" s="341">
        <v>80</v>
      </c>
      <c r="J158" s="341">
        <v>80</v>
      </c>
      <c r="K158" s="341">
        <v>80</v>
      </c>
      <c r="L158" s="341">
        <v>80</v>
      </c>
      <c r="M158" s="341">
        <v>80</v>
      </c>
      <c r="N158" s="341">
        <v>80</v>
      </c>
      <c r="O158" s="341">
        <v>80</v>
      </c>
      <c r="P158" s="341">
        <v>80</v>
      </c>
      <c r="Q158" s="341">
        <v>80</v>
      </c>
      <c r="R158" s="341">
        <v>80</v>
      </c>
      <c r="S158" s="341">
        <v>80</v>
      </c>
      <c r="T158" s="341">
        <v>80</v>
      </c>
    </row>
    <row r="159" spans="1:20" ht="15" thickBot="1" x14ac:dyDescent="0.35">
      <c r="A159" s="514"/>
      <c r="B159" s="518"/>
      <c r="C159" s="495"/>
      <c r="D159" s="341"/>
      <c r="E159" s="342"/>
      <c r="F159" s="341"/>
      <c r="G159" s="341"/>
      <c r="H159" s="341"/>
      <c r="I159" s="341"/>
      <c r="J159" s="341"/>
      <c r="K159" s="341"/>
      <c r="L159" s="341"/>
      <c r="M159" s="341"/>
      <c r="N159" s="341"/>
      <c r="O159" s="341"/>
      <c r="P159" s="341"/>
      <c r="Q159" s="341"/>
      <c r="R159" s="341"/>
      <c r="S159" s="341"/>
      <c r="T159" s="341"/>
    </row>
    <row r="160" spans="1:20" ht="15" thickBot="1" x14ac:dyDescent="0.35">
      <c r="A160" s="514"/>
      <c r="B160" s="518"/>
      <c r="C160" s="495" t="s">
        <v>22</v>
      </c>
      <c r="D160" s="341">
        <v>75</v>
      </c>
      <c r="E160" s="342" t="s">
        <v>20</v>
      </c>
      <c r="F160" s="341">
        <v>75</v>
      </c>
      <c r="G160" s="341">
        <v>75</v>
      </c>
      <c r="H160" s="341">
        <v>75</v>
      </c>
      <c r="I160" s="341">
        <v>75</v>
      </c>
      <c r="J160" s="341">
        <v>75</v>
      </c>
      <c r="K160" s="341">
        <v>75</v>
      </c>
      <c r="L160" s="341">
        <v>75</v>
      </c>
      <c r="M160" s="341">
        <v>75</v>
      </c>
      <c r="N160" s="341">
        <v>75</v>
      </c>
      <c r="O160" s="341">
        <v>75</v>
      </c>
      <c r="P160" s="341">
        <v>75</v>
      </c>
      <c r="Q160" s="341">
        <v>75</v>
      </c>
      <c r="R160" s="341">
        <v>75</v>
      </c>
      <c r="S160" s="341">
        <v>75</v>
      </c>
      <c r="T160" s="341">
        <v>75</v>
      </c>
    </row>
    <row r="161" spans="1:20" ht="15" thickBot="1" x14ac:dyDescent="0.35">
      <c r="A161" s="514"/>
      <c r="B161" s="519"/>
      <c r="C161" s="495"/>
      <c r="D161" s="341"/>
      <c r="E161" s="342"/>
      <c r="F161" s="341"/>
      <c r="G161" s="341"/>
      <c r="H161" s="341"/>
      <c r="I161" s="341"/>
      <c r="J161" s="341"/>
      <c r="K161" s="341"/>
      <c r="L161" s="341"/>
      <c r="M161" s="341"/>
      <c r="N161" s="341"/>
      <c r="O161" s="341"/>
      <c r="P161" s="341"/>
      <c r="Q161" s="341"/>
      <c r="R161" s="341"/>
      <c r="S161" s="341"/>
      <c r="T161" s="341"/>
    </row>
    <row r="162" spans="1:20" ht="15" thickBot="1" x14ac:dyDescent="0.35">
      <c r="A162" s="514"/>
      <c r="B162" s="495" t="s">
        <v>71</v>
      </c>
      <c r="C162" s="495" t="s">
        <v>19</v>
      </c>
      <c r="D162" s="355">
        <v>1E-4</v>
      </c>
      <c r="E162" s="501" t="s">
        <v>20</v>
      </c>
      <c r="F162" s="355">
        <v>1E-4</v>
      </c>
      <c r="G162" s="355">
        <v>1E-4</v>
      </c>
      <c r="H162" s="355">
        <v>1E-4</v>
      </c>
      <c r="I162" s="355">
        <v>1E-4</v>
      </c>
      <c r="J162" s="355">
        <v>1E-4</v>
      </c>
      <c r="K162" s="355">
        <v>1E-4</v>
      </c>
      <c r="L162" s="355">
        <v>1E-4</v>
      </c>
      <c r="M162" s="355">
        <v>1E-4</v>
      </c>
      <c r="N162" s="355">
        <v>1E-4</v>
      </c>
      <c r="O162" s="355">
        <v>1E-4</v>
      </c>
      <c r="P162" s="355">
        <v>1E-4</v>
      </c>
      <c r="Q162" s="355">
        <v>1E-4</v>
      </c>
      <c r="R162" s="355">
        <v>1E-4</v>
      </c>
      <c r="S162" s="355">
        <v>1E-4</v>
      </c>
      <c r="T162" s="355">
        <v>1E-4</v>
      </c>
    </row>
    <row r="163" spans="1:20" ht="15" thickBot="1" x14ac:dyDescent="0.35">
      <c r="A163" s="514"/>
      <c r="B163" s="495"/>
      <c r="C163" s="495"/>
      <c r="D163" s="355"/>
      <c r="E163" s="501"/>
      <c r="F163" s="355"/>
      <c r="G163" s="355"/>
      <c r="H163" s="355"/>
      <c r="I163" s="355"/>
      <c r="J163" s="355"/>
      <c r="K163" s="355"/>
      <c r="L163" s="355"/>
      <c r="M163" s="355"/>
      <c r="N163" s="355"/>
      <c r="O163" s="355"/>
      <c r="P163" s="355"/>
      <c r="Q163" s="355"/>
      <c r="R163" s="355"/>
      <c r="S163" s="355"/>
      <c r="T163" s="355"/>
    </row>
    <row r="164" spans="1:20" ht="15" thickBot="1" x14ac:dyDescent="0.35">
      <c r="A164" s="514"/>
      <c r="B164" s="495"/>
      <c r="C164" s="495" t="s">
        <v>21</v>
      </c>
      <c r="D164" s="355">
        <v>1E-4</v>
      </c>
      <c r="E164" s="501" t="s">
        <v>20</v>
      </c>
      <c r="F164" s="355">
        <v>1E-4</v>
      </c>
      <c r="G164" s="355">
        <v>1E-4</v>
      </c>
      <c r="H164" s="355">
        <v>1E-4</v>
      </c>
      <c r="I164" s="355">
        <v>1E-4</v>
      </c>
      <c r="J164" s="355">
        <v>1E-4</v>
      </c>
      <c r="K164" s="355">
        <v>1E-4</v>
      </c>
      <c r="L164" s="355">
        <v>1E-4</v>
      </c>
      <c r="M164" s="355">
        <v>1E-4</v>
      </c>
      <c r="N164" s="355">
        <v>1E-4</v>
      </c>
      <c r="O164" s="355">
        <v>1E-4</v>
      </c>
      <c r="P164" s="355">
        <v>1E-4</v>
      </c>
      <c r="Q164" s="355">
        <v>1E-4</v>
      </c>
      <c r="R164" s="355">
        <v>1E-4</v>
      </c>
      <c r="S164" s="355">
        <v>1E-4</v>
      </c>
      <c r="T164" s="355">
        <v>1E-4</v>
      </c>
    </row>
    <row r="165" spans="1:20" ht="15" thickBot="1" x14ac:dyDescent="0.35">
      <c r="A165" s="514"/>
      <c r="B165" s="495"/>
      <c r="C165" s="495"/>
      <c r="D165" s="355"/>
      <c r="E165" s="501"/>
      <c r="F165" s="355"/>
      <c r="G165" s="355"/>
      <c r="H165" s="355"/>
      <c r="I165" s="355"/>
      <c r="J165" s="355"/>
      <c r="K165" s="355"/>
      <c r="L165" s="355"/>
      <c r="M165" s="355"/>
      <c r="N165" s="355"/>
      <c r="O165" s="355"/>
      <c r="P165" s="355"/>
      <c r="Q165" s="355"/>
      <c r="R165" s="355"/>
      <c r="S165" s="355"/>
      <c r="T165" s="355"/>
    </row>
    <row r="166" spans="1:20" ht="15" thickBot="1" x14ac:dyDescent="0.35">
      <c r="A166" s="514"/>
      <c r="B166" s="495"/>
      <c r="C166" s="495" t="s">
        <v>22</v>
      </c>
      <c r="D166" s="355">
        <v>1E-4</v>
      </c>
      <c r="E166" s="501" t="s">
        <v>20</v>
      </c>
      <c r="F166" s="355">
        <v>1E-4</v>
      </c>
      <c r="G166" s="355">
        <v>1E-4</v>
      </c>
      <c r="H166" s="355">
        <v>1E-4</v>
      </c>
      <c r="I166" s="355">
        <v>1E-4</v>
      </c>
      <c r="J166" s="355">
        <v>1E-4</v>
      </c>
      <c r="K166" s="355">
        <v>1E-4</v>
      </c>
      <c r="L166" s="355">
        <v>1E-4</v>
      </c>
      <c r="M166" s="355">
        <v>1E-4</v>
      </c>
      <c r="N166" s="355">
        <v>1E-4</v>
      </c>
      <c r="O166" s="355">
        <v>1E-4</v>
      </c>
      <c r="P166" s="355">
        <v>1E-4</v>
      </c>
      <c r="Q166" s="355">
        <v>1E-4</v>
      </c>
      <c r="R166" s="355">
        <v>1E-4</v>
      </c>
      <c r="S166" s="355">
        <v>1E-4</v>
      </c>
      <c r="T166" s="355">
        <v>1E-4</v>
      </c>
    </row>
    <row r="167" spans="1:20" ht="15" thickBot="1" x14ac:dyDescent="0.35">
      <c r="A167" s="514"/>
      <c r="B167" s="495"/>
      <c r="C167" s="495"/>
      <c r="D167" s="355"/>
      <c r="E167" s="501"/>
      <c r="F167" s="355"/>
      <c r="G167" s="355"/>
      <c r="H167" s="355"/>
      <c r="I167" s="355"/>
      <c r="J167" s="355"/>
      <c r="K167" s="355"/>
      <c r="L167" s="355"/>
      <c r="M167" s="355"/>
      <c r="N167" s="355"/>
      <c r="O167" s="355"/>
      <c r="P167" s="355"/>
      <c r="Q167" s="355"/>
      <c r="R167" s="355"/>
      <c r="S167" s="355"/>
      <c r="T167" s="355"/>
    </row>
    <row r="168" spans="1:20" ht="15" thickBot="1" x14ac:dyDescent="0.35">
      <c r="A168" s="514"/>
      <c r="B168" s="495" t="s">
        <v>72</v>
      </c>
      <c r="C168" s="495" t="s">
        <v>19</v>
      </c>
      <c r="D168" s="355">
        <v>1E-4</v>
      </c>
      <c r="E168" s="501" t="s">
        <v>20</v>
      </c>
      <c r="F168" s="355">
        <v>1E-4</v>
      </c>
      <c r="G168" s="355">
        <v>1E-4</v>
      </c>
      <c r="H168" s="355">
        <v>1E-4</v>
      </c>
      <c r="I168" s="355">
        <v>1E-4</v>
      </c>
      <c r="J168" s="355">
        <v>1E-4</v>
      </c>
      <c r="K168" s="355">
        <v>1E-4</v>
      </c>
      <c r="L168" s="355">
        <v>1E-4</v>
      </c>
      <c r="M168" s="355">
        <v>1E-4</v>
      </c>
      <c r="N168" s="355">
        <v>1E-4</v>
      </c>
      <c r="O168" s="355">
        <v>1E-4</v>
      </c>
      <c r="P168" s="355">
        <v>1E-4</v>
      </c>
      <c r="Q168" s="355">
        <v>1E-4</v>
      </c>
      <c r="R168" s="355">
        <v>1E-4</v>
      </c>
      <c r="S168" s="355">
        <v>1E-4</v>
      </c>
      <c r="T168" s="355">
        <v>1E-4</v>
      </c>
    </row>
    <row r="169" spans="1:20" ht="15" thickBot="1" x14ac:dyDescent="0.35">
      <c r="A169" s="514"/>
      <c r="B169" s="495"/>
      <c r="C169" s="495"/>
      <c r="D169" s="355"/>
      <c r="E169" s="501"/>
      <c r="F169" s="355"/>
      <c r="G169" s="355"/>
      <c r="H169" s="355"/>
      <c r="I169" s="355"/>
      <c r="J169" s="355"/>
      <c r="K169" s="355"/>
      <c r="L169" s="355"/>
      <c r="M169" s="355"/>
      <c r="N169" s="355"/>
      <c r="O169" s="355"/>
      <c r="P169" s="355"/>
      <c r="Q169" s="355"/>
      <c r="R169" s="355"/>
      <c r="S169" s="355"/>
      <c r="T169" s="355"/>
    </row>
    <row r="170" spans="1:20" ht="15" thickBot="1" x14ac:dyDescent="0.35">
      <c r="A170" s="514"/>
      <c r="B170" s="495"/>
      <c r="C170" s="495" t="s">
        <v>21</v>
      </c>
      <c r="D170" s="355">
        <v>1E-4</v>
      </c>
      <c r="E170" s="501" t="s">
        <v>20</v>
      </c>
      <c r="F170" s="355">
        <v>1E-4</v>
      </c>
      <c r="G170" s="355">
        <v>1E-4</v>
      </c>
      <c r="H170" s="355">
        <v>1E-4</v>
      </c>
      <c r="I170" s="355">
        <v>1E-4</v>
      </c>
      <c r="J170" s="355">
        <v>1E-4</v>
      </c>
      <c r="K170" s="355">
        <v>1E-4</v>
      </c>
      <c r="L170" s="355">
        <v>1E-4</v>
      </c>
      <c r="M170" s="355">
        <v>1E-4</v>
      </c>
      <c r="N170" s="355">
        <v>1E-4</v>
      </c>
      <c r="O170" s="355">
        <v>1E-4</v>
      </c>
      <c r="P170" s="355">
        <v>1E-4</v>
      </c>
      <c r="Q170" s="355">
        <v>1E-4</v>
      </c>
      <c r="R170" s="355">
        <v>1E-4</v>
      </c>
      <c r="S170" s="355">
        <v>1E-4</v>
      </c>
      <c r="T170" s="355">
        <v>1E-4</v>
      </c>
    </row>
    <row r="171" spans="1:20" ht="15" thickBot="1" x14ac:dyDescent="0.35">
      <c r="A171" s="514"/>
      <c r="B171" s="495"/>
      <c r="C171" s="495"/>
      <c r="D171" s="355"/>
      <c r="E171" s="501"/>
      <c r="F171" s="355"/>
      <c r="G171" s="355"/>
      <c r="H171" s="355"/>
      <c r="I171" s="355"/>
      <c r="J171" s="355"/>
      <c r="K171" s="355"/>
      <c r="L171" s="355"/>
      <c r="M171" s="355"/>
      <c r="N171" s="355"/>
      <c r="O171" s="355"/>
      <c r="P171" s="355"/>
      <c r="Q171" s="355"/>
      <c r="R171" s="355"/>
      <c r="S171" s="355"/>
      <c r="T171" s="355"/>
    </row>
    <row r="172" spans="1:20" ht="15" thickBot="1" x14ac:dyDescent="0.35">
      <c r="A172" s="514"/>
      <c r="B172" s="495"/>
      <c r="C172" s="495" t="s">
        <v>22</v>
      </c>
      <c r="D172" s="355">
        <v>1E-4</v>
      </c>
      <c r="E172" s="501" t="s">
        <v>20</v>
      </c>
      <c r="F172" s="355">
        <v>1E-4</v>
      </c>
      <c r="G172" s="355">
        <v>1E-4</v>
      </c>
      <c r="H172" s="355">
        <v>1E-4</v>
      </c>
      <c r="I172" s="355">
        <v>1E-4</v>
      </c>
      <c r="J172" s="355">
        <v>1E-4</v>
      </c>
      <c r="K172" s="355">
        <v>1E-4</v>
      </c>
      <c r="L172" s="355">
        <v>1E-4</v>
      </c>
      <c r="M172" s="355">
        <v>1E-4</v>
      </c>
      <c r="N172" s="355">
        <v>1E-4</v>
      </c>
      <c r="O172" s="355">
        <v>1E-4</v>
      </c>
      <c r="P172" s="355">
        <v>1E-4</v>
      </c>
      <c r="Q172" s="355">
        <v>1E-4</v>
      </c>
      <c r="R172" s="355">
        <v>1E-4</v>
      </c>
      <c r="S172" s="355">
        <v>1E-4</v>
      </c>
      <c r="T172" s="355">
        <v>1E-4</v>
      </c>
    </row>
    <row r="173" spans="1:20" ht="15" thickBot="1" x14ac:dyDescent="0.35">
      <c r="A173" s="514"/>
      <c r="B173" s="495"/>
      <c r="C173" s="495"/>
      <c r="D173" s="355"/>
      <c r="E173" s="501"/>
      <c r="F173" s="355"/>
      <c r="G173" s="355"/>
      <c r="H173" s="355"/>
      <c r="I173" s="355"/>
      <c r="J173" s="355"/>
      <c r="K173" s="355"/>
      <c r="L173" s="355"/>
      <c r="M173" s="355"/>
      <c r="N173" s="355"/>
      <c r="O173" s="355"/>
      <c r="P173" s="355"/>
      <c r="Q173" s="355"/>
      <c r="R173" s="355"/>
      <c r="S173" s="355"/>
      <c r="T173" s="355"/>
    </row>
    <row r="174" spans="1:20" ht="15" thickBot="1" x14ac:dyDescent="0.35">
      <c r="A174" s="514"/>
      <c r="B174" s="495" t="s">
        <v>73</v>
      </c>
      <c r="C174" s="495" t="s">
        <v>19</v>
      </c>
      <c r="D174" s="355">
        <v>1E-4</v>
      </c>
      <c r="E174" s="501" t="s">
        <v>20</v>
      </c>
      <c r="F174" s="355">
        <v>1E-4</v>
      </c>
      <c r="G174" s="355">
        <v>1E-4</v>
      </c>
      <c r="H174" s="355">
        <v>1E-4</v>
      </c>
      <c r="I174" s="355">
        <v>1E-4</v>
      </c>
      <c r="J174" s="355">
        <v>1E-4</v>
      </c>
      <c r="K174" s="355">
        <v>1E-4</v>
      </c>
      <c r="L174" s="355">
        <v>1E-4</v>
      </c>
      <c r="M174" s="355">
        <v>1E-4</v>
      </c>
      <c r="N174" s="355">
        <v>1E-4</v>
      </c>
      <c r="O174" s="355">
        <v>1E-4</v>
      </c>
      <c r="P174" s="355">
        <v>1E-4</v>
      </c>
      <c r="Q174" s="355">
        <v>1E-4</v>
      </c>
      <c r="R174" s="355">
        <v>1E-4</v>
      </c>
      <c r="S174" s="355">
        <v>1E-4</v>
      </c>
      <c r="T174" s="355">
        <v>1E-4</v>
      </c>
    </row>
    <row r="175" spans="1:20" ht="15" thickBot="1" x14ac:dyDescent="0.35">
      <c r="A175" s="514"/>
      <c r="B175" s="495"/>
      <c r="C175" s="495"/>
      <c r="D175" s="355"/>
      <c r="E175" s="501"/>
      <c r="F175" s="355"/>
      <c r="G175" s="355"/>
      <c r="H175" s="355"/>
      <c r="I175" s="355"/>
      <c r="J175" s="355"/>
      <c r="K175" s="355"/>
      <c r="L175" s="355"/>
      <c r="M175" s="355"/>
      <c r="N175" s="355"/>
      <c r="O175" s="355"/>
      <c r="P175" s="355"/>
      <c r="Q175" s="355"/>
      <c r="R175" s="355"/>
      <c r="S175" s="355"/>
      <c r="T175" s="355"/>
    </row>
    <row r="176" spans="1:20" ht="15" thickBot="1" x14ac:dyDescent="0.35">
      <c r="A176" s="514"/>
      <c r="B176" s="495"/>
      <c r="C176" s="495" t="s">
        <v>21</v>
      </c>
      <c r="D176" s="355">
        <v>1E-4</v>
      </c>
      <c r="E176" s="501" t="s">
        <v>20</v>
      </c>
      <c r="F176" s="355">
        <v>1E-4</v>
      </c>
      <c r="G176" s="355">
        <v>1E-4</v>
      </c>
      <c r="H176" s="355">
        <v>1E-4</v>
      </c>
      <c r="I176" s="355">
        <v>1E-4</v>
      </c>
      <c r="J176" s="355">
        <v>1E-4</v>
      </c>
      <c r="K176" s="355">
        <v>1E-4</v>
      </c>
      <c r="L176" s="355">
        <v>1E-4</v>
      </c>
      <c r="M176" s="355">
        <v>1E-4</v>
      </c>
      <c r="N176" s="355">
        <v>1E-4</v>
      </c>
      <c r="O176" s="355">
        <v>1E-4</v>
      </c>
      <c r="P176" s="355">
        <v>1E-4</v>
      </c>
      <c r="Q176" s="355">
        <v>1E-4</v>
      </c>
      <c r="R176" s="355">
        <v>1E-4</v>
      </c>
      <c r="S176" s="355">
        <v>1E-4</v>
      </c>
      <c r="T176" s="355">
        <v>1E-4</v>
      </c>
    </row>
    <row r="177" spans="1:20" ht="15" thickBot="1" x14ac:dyDescent="0.35">
      <c r="A177" s="514"/>
      <c r="B177" s="495"/>
      <c r="C177" s="495"/>
      <c r="D177" s="355"/>
      <c r="E177" s="501"/>
      <c r="F177" s="355"/>
      <c r="G177" s="355"/>
      <c r="H177" s="355"/>
      <c r="I177" s="355"/>
      <c r="J177" s="355"/>
      <c r="K177" s="355"/>
      <c r="L177" s="355"/>
      <c r="M177" s="355"/>
      <c r="N177" s="355"/>
      <c r="O177" s="355"/>
      <c r="P177" s="355"/>
      <c r="Q177" s="355"/>
      <c r="R177" s="355"/>
      <c r="S177" s="355"/>
      <c r="T177" s="355"/>
    </row>
    <row r="178" spans="1:20" ht="15" thickBot="1" x14ac:dyDescent="0.35">
      <c r="A178" s="514"/>
      <c r="B178" s="495"/>
      <c r="C178" s="495" t="s">
        <v>22</v>
      </c>
      <c r="D178" s="355">
        <v>1E-4</v>
      </c>
      <c r="E178" s="501" t="s">
        <v>20</v>
      </c>
      <c r="F178" s="355">
        <v>1E-4</v>
      </c>
      <c r="G178" s="355">
        <v>1E-4</v>
      </c>
      <c r="H178" s="355">
        <v>1E-4</v>
      </c>
      <c r="I178" s="355">
        <v>1E-4</v>
      </c>
      <c r="J178" s="355">
        <v>1E-4</v>
      </c>
      <c r="K178" s="355">
        <v>1E-4</v>
      </c>
      <c r="L178" s="355">
        <v>1E-4</v>
      </c>
      <c r="M178" s="355">
        <v>1E-4</v>
      </c>
      <c r="N178" s="355">
        <v>1E-4</v>
      </c>
      <c r="O178" s="355">
        <v>1E-4</v>
      </c>
      <c r="P178" s="355">
        <v>1E-4</v>
      </c>
      <c r="Q178" s="355">
        <v>1E-4</v>
      </c>
      <c r="R178" s="355">
        <v>1E-4</v>
      </c>
      <c r="S178" s="355">
        <v>1E-4</v>
      </c>
      <c r="T178" s="355">
        <v>1E-4</v>
      </c>
    </row>
    <row r="179" spans="1:20" ht="15" thickBot="1" x14ac:dyDescent="0.35">
      <c r="A179" s="514"/>
      <c r="B179" s="495"/>
      <c r="C179" s="495"/>
      <c r="D179" s="355"/>
      <c r="E179" s="501"/>
      <c r="F179" s="355"/>
      <c r="G179" s="355"/>
      <c r="H179" s="355"/>
      <c r="I179" s="355"/>
      <c r="J179" s="355"/>
      <c r="K179" s="355"/>
      <c r="L179" s="355"/>
      <c r="M179" s="355"/>
      <c r="N179" s="355"/>
      <c r="O179" s="355"/>
      <c r="P179" s="355"/>
      <c r="Q179" s="355"/>
      <c r="R179" s="355"/>
      <c r="S179" s="355"/>
      <c r="T179" s="355"/>
    </row>
    <row r="180" spans="1:20" ht="15" thickBot="1" x14ac:dyDescent="0.35">
      <c r="A180" s="80">
        <v>1.7</v>
      </c>
      <c r="B180" s="503" t="s">
        <v>74</v>
      </c>
      <c r="C180" s="503"/>
      <c r="D180" s="503"/>
      <c r="E180" s="503"/>
      <c r="F180" s="503"/>
      <c r="G180" s="503"/>
      <c r="H180" s="503"/>
      <c r="I180" s="503"/>
      <c r="J180" s="503"/>
      <c r="K180" s="503"/>
      <c r="L180" s="503"/>
      <c r="M180" s="503"/>
      <c r="N180" s="503"/>
      <c r="O180" s="503"/>
      <c r="P180" s="503"/>
      <c r="Q180" s="503"/>
      <c r="R180" s="503"/>
      <c r="S180" s="503"/>
      <c r="T180" s="503"/>
    </row>
    <row r="181" spans="1:20" ht="30.75" customHeight="1" thickBot="1" x14ac:dyDescent="0.35">
      <c r="A181" s="499"/>
      <c r="B181" s="495" t="s">
        <v>75</v>
      </c>
      <c r="C181" s="495"/>
      <c r="D181" s="341">
        <v>5</v>
      </c>
      <c r="E181" s="501" t="s">
        <v>20</v>
      </c>
      <c r="F181" s="341">
        <v>5</v>
      </c>
      <c r="G181" s="341">
        <v>5</v>
      </c>
      <c r="H181" s="341">
        <v>5</v>
      </c>
      <c r="I181" s="341">
        <v>5</v>
      </c>
      <c r="J181" s="341">
        <v>5</v>
      </c>
      <c r="K181" s="341">
        <v>5</v>
      </c>
      <c r="L181" s="341">
        <v>5</v>
      </c>
      <c r="M181" s="341">
        <v>5</v>
      </c>
      <c r="N181" s="341">
        <v>5</v>
      </c>
      <c r="O181" s="341">
        <v>5</v>
      </c>
      <c r="P181" s="341">
        <v>5</v>
      </c>
      <c r="Q181" s="341">
        <v>5</v>
      </c>
      <c r="R181" s="341">
        <v>5</v>
      </c>
      <c r="S181" s="341">
        <v>5</v>
      </c>
      <c r="T181" s="341">
        <v>5</v>
      </c>
    </row>
    <row r="182" spans="1:20" ht="29.25" customHeight="1" thickBot="1" x14ac:dyDescent="0.35">
      <c r="A182" s="499"/>
      <c r="B182" s="495"/>
      <c r="C182" s="495"/>
      <c r="D182" s="341"/>
      <c r="E182" s="501"/>
      <c r="F182" s="341"/>
      <c r="G182" s="341"/>
      <c r="H182" s="341"/>
      <c r="I182" s="341"/>
      <c r="J182" s="341"/>
      <c r="K182" s="341"/>
      <c r="L182" s="341"/>
      <c r="M182" s="341"/>
      <c r="N182" s="341"/>
      <c r="O182" s="341"/>
      <c r="P182" s="341"/>
      <c r="Q182" s="341"/>
      <c r="R182" s="341"/>
      <c r="S182" s="341"/>
      <c r="T182" s="341"/>
    </row>
    <row r="183" spans="1:20" ht="29.25" customHeight="1" thickBot="1" x14ac:dyDescent="0.35">
      <c r="A183" s="499"/>
      <c r="B183" s="495" t="s">
        <v>76</v>
      </c>
      <c r="C183" s="495"/>
      <c r="D183" s="341">
        <v>100</v>
      </c>
      <c r="E183" s="501" t="s">
        <v>20</v>
      </c>
      <c r="F183" s="341">
        <v>100</v>
      </c>
      <c r="G183" s="341">
        <v>100</v>
      </c>
      <c r="H183" s="341">
        <v>100</v>
      </c>
      <c r="I183" s="341">
        <v>100</v>
      </c>
      <c r="J183" s="341">
        <v>100</v>
      </c>
      <c r="K183" s="341">
        <v>100</v>
      </c>
      <c r="L183" s="341">
        <v>100</v>
      </c>
      <c r="M183" s="341">
        <v>100</v>
      </c>
      <c r="N183" s="341">
        <v>100</v>
      </c>
      <c r="O183" s="341">
        <v>100</v>
      </c>
      <c r="P183" s="341">
        <v>100</v>
      </c>
      <c r="Q183" s="341">
        <v>100</v>
      </c>
      <c r="R183" s="341">
        <v>100</v>
      </c>
      <c r="S183" s="341">
        <v>100</v>
      </c>
      <c r="T183" s="341">
        <v>100</v>
      </c>
    </row>
    <row r="184" spans="1:20" ht="15" thickBot="1" x14ac:dyDescent="0.35">
      <c r="A184" s="499"/>
      <c r="B184" s="495"/>
      <c r="C184" s="495"/>
      <c r="D184" s="341"/>
      <c r="E184" s="501"/>
      <c r="F184" s="341"/>
      <c r="G184" s="341"/>
      <c r="H184" s="341"/>
      <c r="I184" s="341"/>
      <c r="J184" s="341"/>
      <c r="K184" s="341"/>
      <c r="L184" s="341"/>
      <c r="M184" s="341"/>
      <c r="N184" s="341"/>
      <c r="O184" s="341"/>
      <c r="P184" s="341"/>
      <c r="Q184" s="341"/>
      <c r="R184" s="341"/>
      <c r="S184" s="341"/>
      <c r="T184" s="341"/>
    </row>
    <row r="185" spans="1:20" ht="16.2" thickBot="1" x14ac:dyDescent="0.35">
      <c r="A185" s="80">
        <v>2</v>
      </c>
      <c r="B185" s="520" t="s">
        <v>77</v>
      </c>
      <c r="C185" s="520"/>
      <c r="D185" s="520"/>
      <c r="E185" s="520"/>
      <c r="F185" s="520"/>
      <c r="G185" s="520"/>
      <c r="H185" s="520"/>
      <c r="I185" s="520"/>
      <c r="J185" s="520"/>
      <c r="K185" s="520"/>
      <c r="L185" s="520"/>
      <c r="M185" s="520"/>
      <c r="N185" s="520"/>
      <c r="O185" s="520"/>
      <c r="P185" s="520"/>
      <c r="Q185" s="520"/>
      <c r="R185" s="520"/>
      <c r="S185" s="520"/>
      <c r="T185" s="520"/>
    </row>
    <row r="186" spans="1:20" ht="15" thickBot="1" x14ac:dyDescent="0.35">
      <c r="A186" s="80">
        <v>2.1</v>
      </c>
      <c r="B186" s="495" t="s">
        <v>78</v>
      </c>
      <c r="C186" s="495"/>
      <c r="D186" s="495"/>
      <c r="E186" s="495"/>
      <c r="F186" s="495"/>
      <c r="G186" s="495"/>
      <c r="H186" s="495"/>
      <c r="I186" s="495"/>
      <c r="J186" s="495"/>
      <c r="K186" s="495"/>
      <c r="L186" s="495"/>
      <c r="M186" s="495"/>
      <c r="N186" s="495"/>
      <c r="O186" s="495"/>
      <c r="P186" s="495"/>
      <c r="Q186" s="495"/>
      <c r="R186" s="495"/>
      <c r="S186" s="495"/>
      <c r="T186" s="495"/>
    </row>
    <row r="187" spans="1:20" ht="24.75" customHeight="1" thickBot="1" x14ac:dyDescent="0.35">
      <c r="A187" s="499"/>
      <c r="B187" s="521" t="s">
        <v>79</v>
      </c>
      <c r="C187" s="521"/>
      <c r="D187" s="346">
        <v>23.38</v>
      </c>
      <c r="E187" s="501" t="s">
        <v>20</v>
      </c>
      <c r="F187" s="346">
        <v>25.14</v>
      </c>
      <c r="G187" s="346">
        <v>25.14</v>
      </c>
      <c r="H187" s="346">
        <v>25.14</v>
      </c>
      <c r="I187" s="346">
        <v>25.14</v>
      </c>
      <c r="J187" s="346">
        <v>25.14</v>
      </c>
      <c r="K187" s="346">
        <v>24</v>
      </c>
      <c r="L187" s="346">
        <v>24</v>
      </c>
      <c r="M187" s="346">
        <v>24</v>
      </c>
      <c r="N187" s="346">
        <v>24</v>
      </c>
      <c r="O187" s="346">
        <v>24</v>
      </c>
      <c r="P187" s="346">
        <v>23.38</v>
      </c>
      <c r="Q187" s="346">
        <v>23.38</v>
      </c>
      <c r="R187" s="346">
        <v>23.38</v>
      </c>
      <c r="S187" s="346">
        <v>23.38</v>
      </c>
      <c r="T187" s="346">
        <v>23.38</v>
      </c>
    </row>
    <row r="188" spans="1:20" ht="29.25" customHeight="1" thickBot="1" x14ac:dyDescent="0.35">
      <c r="A188" s="499"/>
      <c r="B188" s="521"/>
      <c r="C188" s="521"/>
      <c r="D188" s="346"/>
      <c r="E188" s="501"/>
      <c r="F188" s="346"/>
      <c r="G188" s="346"/>
      <c r="H188" s="346"/>
      <c r="I188" s="346"/>
      <c r="J188" s="346"/>
      <c r="K188" s="346"/>
      <c r="L188" s="346"/>
      <c r="M188" s="346"/>
      <c r="N188" s="346"/>
      <c r="O188" s="346"/>
      <c r="P188" s="346"/>
      <c r="Q188" s="346"/>
      <c r="R188" s="346"/>
      <c r="S188" s="346"/>
      <c r="T188" s="346"/>
    </row>
    <row r="189" spans="1:20" ht="30" customHeight="1" thickBot="1" x14ac:dyDescent="0.35">
      <c r="A189" s="499"/>
      <c r="B189" s="508" t="s">
        <v>80</v>
      </c>
      <c r="C189" s="508"/>
      <c r="D189" s="323">
        <v>19.23</v>
      </c>
      <c r="E189" s="82" t="s">
        <v>81</v>
      </c>
      <c r="F189" s="323">
        <v>19.23</v>
      </c>
      <c r="G189" s="323">
        <v>19.23</v>
      </c>
      <c r="H189" s="323">
        <v>19.23</v>
      </c>
      <c r="I189" s="323">
        <v>19.23</v>
      </c>
      <c r="J189" s="323">
        <v>19.23</v>
      </c>
      <c r="K189" s="323">
        <v>19.23</v>
      </c>
      <c r="L189" s="323">
        <v>19.23</v>
      </c>
      <c r="M189" s="323">
        <v>19.23</v>
      </c>
      <c r="N189" s="323">
        <v>19.23</v>
      </c>
      <c r="O189" s="323">
        <v>19.23</v>
      </c>
      <c r="P189" s="323">
        <v>19.23</v>
      </c>
      <c r="Q189" s="323">
        <v>19.23</v>
      </c>
      <c r="R189" s="323">
        <v>19.23</v>
      </c>
      <c r="S189" s="323">
        <v>19.23</v>
      </c>
      <c r="T189" s="154">
        <v>28.077999999999999</v>
      </c>
    </row>
    <row r="190" spans="1:20" ht="22.5" customHeight="1" thickBot="1" x14ac:dyDescent="0.35">
      <c r="A190" s="499"/>
      <c r="B190" s="508"/>
      <c r="C190" s="508"/>
      <c r="D190" s="241">
        <v>28.077999999999999</v>
      </c>
      <c r="E190" s="82" t="s">
        <v>81</v>
      </c>
      <c r="F190" s="323">
        <v>19.23</v>
      </c>
      <c r="G190" s="323">
        <v>19.23</v>
      </c>
      <c r="H190" s="323">
        <v>19.23</v>
      </c>
      <c r="I190" s="323">
        <v>19.23</v>
      </c>
      <c r="J190" s="323">
        <v>19.23</v>
      </c>
      <c r="K190" s="323">
        <v>19.23</v>
      </c>
      <c r="L190" s="323">
        <v>19.23</v>
      </c>
      <c r="M190" s="323">
        <v>19.23</v>
      </c>
      <c r="N190" s="323">
        <v>19.23</v>
      </c>
      <c r="O190" s="323">
        <v>19.23</v>
      </c>
      <c r="P190" s="323">
        <v>19.23</v>
      </c>
      <c r="Q190" s="323">
        <v>19.23</v>
      </c>
      <c r="R190" s="323">
        <v>19.23</v>
      </c>
      <c r="S190" s="154">
        <v>28.077999999999999</v>
      </c>
      <c r="T190" s="154">
        <v>28.077999999999999</v>
      </c>
    </row>
    <row r="191" spans="1:20" ht="31.5" customHeight="1" thickBot="1" x14ac:dyDescent="0.35">
      <c r="A191" s="499"/>
      <c r="B191" s="508" t="s">
        <v>82</v>
      </c>
      <c r="C191" s="508"/>
      <c r="D191" s="354">
        <v>1.7</v>
      </c>
      <c r="E191" s="82" t="s">
        <v>83</v>
      </c>
      <c r="F191" s="354">
        <v>1.7</v>
      </c>
      <c r="G191" s="354">
        <v>1.7</v>
      </c>
      <c r="H191" s="354">
        <v>1.7</v>
      </c>
      <c r="I191" s="354">
        <v>1.7</v>
      </c>
      <c r="J191" s="354">
        <v>1.7</v>
      </c>
      <c r="K191" s="354">
        <v>1.7</v>
      </c>
      <c r="L191" s="354">
        <v>1.7</v>
      </c>
      <c r="M191" s="354">
        <v>1.7</v>
      </c>
      <c r="N191" s="354">
        <v>1.7</v>
      </c>
      <c r="O191" s="354">
        <v>1.7</v>
      </c>
      <c r="P191" s="354">
        <v>1.7</v>
      </c>
      <c r="Q191" s="354">
        <v>1.7</v>
      </c>
      <c r="R191" s="354">
        <v>1.7</v>
      </c>
      <c r="S191" s="354">
        <v>1.7</v>
      </c>
      <c r="T191" s="354">
        <v>1.7</v>
      </c>
    </row>
    <row r="192" spans="1:20" ht="24" customHeight="1" thickBot="1" x14ac:dyDescent="0.35">
      <c r="A192" s="499"/>
      <c r="B192" s="508"/>
      <c r="C192" s="508"/>
      <c r="D192" s="354"/>
      <c r="E192" s="82" t="s">
        <v>84</v>
      </c>
      <c r="F192" s="354"/>
      <c r="G192" s="354"/>
      <c r="H192" s="354"/>
      <c r="I192" s="354"/>
      <c r="J192" s="354"/>
      <c r="K192" s="354"/>
      <c r="L192" s="354"/>
      <c r="M192" s="354"/>
      <c r="N192" s="354"/>
      <c r="O192" s="354"/>
      <c r="P192" s="354"/>
      <c r="Q192" s="354"/>
      <c r="R192" s="354"/>
      <c r="S192" s="354"/>
      <c r="T192" s="354"/>
    </row>
    <row r="193" spans="1:20" ht="15.75" customHeight="1" thickBot="1" x14ac:dyDescent="0.35">
      <c r="A193" s="499"/>
      <c r="B193" s="495" t="s">
        <v>157</v>
      </c>
      <c r="C193" s="504" t="s">
        <v>62</v>
      </c>
      <c r="D193" s="522">
        <v>100</v>
      </c>
      <c r="E193" s="383" t="s">
        <v>20</v>
      </c>
      <c r="F193" s="522">
        <v>100</v>
      </c>
      <c r="G193" s="522">
        <v>100</v>
      </c>
      <c r="H193" s="522">
        <v>100</v>
      </c>
      <c r="I193" s="522">
        <v>100</v>
      </c>
      <c r="J193" s="522">
        <v>100</v>
      </c>
      <c r="K193" s="522">
        <v>100</v>
      </c>
      <c r="L193" s="522">
        <v>100</v>
      </c>
      <c r="M193" s="522">
        <v>100</v>
      </c>
      <c r="N193" s="522">
        <v>100</v>
      </c>
      <c r="O193" s="522">
        <v>100</v>
      </c>
      <c r="P193" s="522">
        <v>100</v>
      </c>
      <c r="Q193" s="522">
        <v>100</v>
      </c>
      <c r="R193" s="522">
        <v>100</v>
      </c>
      <c r="S193" s="522">
        <v>100</v>
      </c>
      <c r="T193" s="522">
        <v>100</v>
      </c>
    </row>
    <row r="194" spans="1:20" ht="15" thickBot="1" x14ac:dyDescent="0.35">
      <c r="A194" s="499"/>
      <c r="B194" s="495"/>
      <c r="C194" s="504"/>
      <c r="D194" s="522"/>
      <c r="E194" s="523"/>
      <c r="F194" s="522"/>
      <c r="G194" s="522"/>
      <c r="H194" s="522"/>
      <c r="I194" s="522"/>
      <c r="J194" s="522"/>
      <c r="K194" s="522"/>
      <c r="L194" s="522"/>
      <c r="M194" s="522"/>
      <c r="N194" s="522"/>
      <c r="O194" s="522"/>
      <c r="P194" s="522"/>
      <c r="Q194" s="522"/>
      <c r="R194" s="522"/>
      <c r="S194" s="522"/>
      <c r="T194" s="522"/>
    </row>
    <row r="195" spans="1:20" ht="15" thickBot="1" x14ac:dyDescent="0.35">
      <c r="A195" s="499"/>
      <c r="B195" s="495"/>
      <c r="C195" s="504" t="s">
        <v>21</v>
      </c>
      <c r="D195" s="522">
        <v>100</v>
      </c>
      <c r="E195" s="383" t="s">
        <v>20</v>
      </c>
      <c r="F195" s="522">
        <v>100</v>
      </c>
      <c r="G195" s="522">
        <v>100</v>
      </c>
      <c r="H195" s="522">
        <v>100</v>
      </c>
      <c r="I195" s="522">
        <v>100</v>
      </c>
      <c r="J195" s="522">
        <v>100</v>
      </c>
      <c r="K195" s="522">
        <v>100</v>
      </c>
      <c r="L195" s="522">
        <v>100</v>
      </c>
      <c r="M195" s="522">
        <v>100</v>
      </c>
      <c r="N195" s="522">
        <v>100</v>
      </c>
      <c r="O195" s="522">
        <v>100</v>
      </c>
      <c r="P195" s="522">
        <v>100</v>
      </c>
      <c r="Q195" s="522">
        <v>100</v>
      </c>
      <c r="R195" s="522">
        <v>100</v>
      </c>
      <c r="S195" s="522">
        <v>100</v>
      </c>
      <c r="T195" s="522">
        <v>100</v>
      </c>
    </row>
    <row r="196" spans="1:20" ht="15" thickBot="1" x14ac:dyDescent="0.35">
      <c r="A196" s="499"/>
      <c r="B196" s="495"/>
      <c r="C196" s="504"/>
      <c r="D196" s="522"/>
      <c r="E196" s="523"/>
      <c r="F196" s="522"/>
      <c r="G196" s="522"/>
      <c r="H196" s="522"/>
      <c r="I196" s="522"/>
      <c r="J196" s="522"/>
      <c r="K196" s="522"/>
      <c r="L196" s="522"/>
      <c r="M196" s="522"/>
      <c r="N196" s="522"/>
      <c r="O196" s="522"/>
      <c r="P196" s="522"/>
      <c r="Q196" s="522"/>
      <c r="R196" s="522"/>
      <c r="S196" s="522"/>
      <c r="T196" s="522"/>
    </row>
    <row r="197" spans="1:20" ht="15" thickBot="1" x14ac:dyDescent="0.35">
      <c r="A197" s="499"/>
      <c r="B197" s="495"/>
      <c r="C197" s="504" t="s">
        <v>22</v>
      </c>
      <c r="D197" s="522">
        <v>100</v>
      </c>
      <c r="E197" s="383" t="s">
        <v>20</v>
      </c>
      <c r="F197" s="522">
        <v>100</v>
      </c>
      <c r="G197" s="522">
        <v>100</v>
      </c>
      <c r="H197" s="522">
        <v>100</v>
      </c>
      <c r="I197" s="522">
        <v>100</v>
      </c>
      <c r="J197" s="522">
        <v>100</v>
      </c>
      <c r="K197" s="522">
        <v>100</v>
      </c>
      <c r="L197" s="522">
        <v>100</v>
      </c>
      <c r="M197" s="522">
        <v>100</v>
      </c>
      <c r="N197" s="522">
        <v>100</v>
      </c>
      <c r="O197" s="522">
        <v>100</v>
      </c>
      <c r="P197" s="522">
        <v>100</v>
      </c>
      <c r="Q197" s="522">
        <v>100</v>
      </c>
      <c r="R197" s="522">
        <v>100</v>
      </c>
      <c r="S197" s="522">
        <v>100</v>
      </c>
      <c r="T197" s="522">
        <v>100</v>
      </c>
    </row>
    <row r="198" spans="1:20" ht="15" thickBot="1" x14ac:dyDescent="0.35">
      <c r="A198" s="499"/>
      <c r="B198" s="495"/>
      <c r="C198" s="504"/>
      <c r="D198" s="522"/>
      <c r="E198" s="523"/>
      <c r="F198" s="522"/>
      <c r="G198" s="522"/>
      <c r="H198" s="522"/>
      <c r="I198" s="522"/>
      <c r="J198" s="522"/>
      <c r="K198" s="522"/>
      <c r="L198" s="522"/>
      <c r="M198" s="522"/>
      <c r="N198" s="522"/>
      <c r="O198" s="522"/>
      <c r="P198" s="522"/>
      <c r="Q198" s="522"/>
      <c r="R198" s="522"/>
      <c r="S198" s="522"/>
      <c r="T198" s="522"/>
    </row>
    <row r="199" spans="1:20" ht="15" thickBot="1" x14ac:dyDescent="0.35">
      <c r="A199" s="499"/>
      <c r="B199" s="521" t="s">
        <v>85</v>
      </c>
      <c r="C199" s="521"/>
      <c r="D199" s="238">
        <v>26.277999999999999</v>
      </c>
      <c r="E199" s="82" t="s">
        <v>81</v>
      </c>
      <c r="F199" s="82">
        <v>17.43</v>
      </c>
      <c r="G199" s="82">
        <v>17.43</v>
      </c>
      <c r="H199" s="82">
        <v>17.43</v>
      </c>
      <c r="I199" s="82">
        <v>17.43</v>
      </c>
      <c r="J199" s="82">
        <v>17.43</v>
      </c>
      <c r="K199" s="82">
        <v>17.43</v>
      </c>
      <c r="L199" s="82">
        <v>17.43</v>
      </c>
      <c r="M199" s="82">
        <v>17.43</v>
      </c>
      <c r="N199" s="82">
        <v>17.43</v>
      </c>
      <c r="O199" s="82">
        <v>17.43</v>
      </c>
      <c r="P199" s="82">
        <v>17.43</v>
      </c>
      <c r="Q199" s="82">
        <v>17.43</v>
      </c>
      <c r="R199" s="82">
        <v>17.43</v>
      </c>
      <c r="S199" s="238">
        <v>26.277999999999999</v>
      </c>
      <c r="T199" s="238">
        <v>26.277999999999999</v>
      </c>
    </row>
    <row r="200" spans="1:20" ht="15" thickBot="1" x14ac:dyDescent="0.35">
      <c r="A200" s="499"/>
      <c r="B200" s="521"/>
      <c r="C200" s="521"/>
      <c r="D200" s="82">
        <v>8.5069999999999997</v>
      </c>
      <c r="E200" s="82" t="s">
        <v>81</v>
      </c>
      <c r="F200" s="82">
        <v>8.5069999999999997</v>
      </c>
      <c r="G200" s="82">
        <v>8.5069999999999997</v>
      </c>
      <c r="H200" s="82">
        <v>8.5069999999999997</v>
      </c>
      <c r="I200" s="82">
        <v>8.5069999999999997</v>
      </c>
      <c r="J200" s="82">
        <v>8.5069999999999997</v>
      </c>
      <c r="K200" s="82">
        <v>8.5069999999999997</v>
      </c>
      <c r="L200" s="82">
        <v>8.5069999999999997</v>
      </c>
      <c r="M200" s="82">
        <v>8.5069999999999997</v>
      </c>
      <c r="N200" s="82">
        <v>8.5069999999999997</v>
      </c>
      <c r="O200" s="82">
        <v>8.5069999999999997</v>
      </c>
      <c r="P200" s="82">
        <v>8.5069999999999997</v>
      </c>
      <c r="Q200" s="82">
        <v>8.5069999999999997</v>
      </c>
      <c r="R200" s="82">
        <v>8.5069999999999997</v>
      </c>
      <c r="S200" s="82">
        <v>8.5069999999999997</v>
      </c>
      <c r="T200" s="82">
        <v>8.5069999999999997</v>
      </c>
    </row>
    <row r="201" spans="1:20" ht="25.5" customHeight="1" thickBot="1" x14ac:dyDescent="0.35">
      <c r="A201" s="499"/>
      <c r="B201" s="495" t="s">
        <v>159</v>
      </c>
      <c r="C201" s="495"/>
      <c r="D201" s="341">
        <v>100</v>
      </c>
      <c r="E201" s="501" t="s">
        <v>20</v>
      </c>
      <c r="F201" s="341">
        <v>100</v>
      </c>
      <c r="G201" s="341">
        <v>100</v>
      </c>
      <c r="H201" s="341">
        <v>100</v>
      </c>
      <c r="I201" s="341">
        <v>100</v>
      </c>
      <c r="J201" s="341">
        <v>100</v>
      </c>
      <c r="K201" s="341">
        <v>100</v>
      </c>
      <c r="L201" s="341">
        <v>100</v>
      </c>
      <c r="M201" s="341">
        <v>100</v>
      </c>
      <c r="N201" s="341">
        <v>100</v>
      </c>
      <c r="O201" s="341">
        <v>100</v>
      </c>
      <c r="P201" s="341">
        <v>100</v>
      </c>
      <c r="Q201" s="341">
        <v>100</v>
      </c>
      <c r="R201" s="341">
        <v>100</v>
      </c>
      <c r="S201" s="341">
        <v>100</v>
      </c>
      <c r="T201" s="341">
        <v>100</v>
      </c>
    </row>
    <row r="202" spans="1:20" ht="25.5" customHeight="1" thickBot="1" x14ac:dyDescent="0.35">
      <c r="A202" s="499"/>
      <c r="B202" s="495"/>
      <c r="C202" s="495"/>
      <c r="D202" s="341"/>
      <c r="E202" s="501"/>
      <c r="F202" s="341"/>
      <c r="G202" s="341"/>
      <c r="H202" s="341"/>
      <c r="I202" s="341"/>
      <c r="J202" s="341"/>
      <c r="K202" s="341"/>
      <c r="L202" s="341"/>
      <c r="M202" s="341"/>
      <c r="N202" s="341"/>
      <c r="O202" s="341"/>
      <c r="P202" s="341"/>
      <c r="Q202" s="341"/>
      <c r="R202" s="341"/>
      <c r="S202" s="341"/>
      <c r="T202" s="341"/>
    </row>
    <row r="203" spans="1:20" ht="15" thickBot="1" x14ac:dyDescent="0.35">
      <c r="A203" s="80">
        <v>2.2000000000000002</v>
      </c>
      <c r="B203" s="495" t="s">
        <v>86</v>
      </c>
      <c r="C203" s="495"/>
      <c r="D203" s="495"/>
      <c r="E203" s="495"/>
      <c r="F203" s="495"/>
      <c r="G203" s="495"/>
      <c r="H203" s="495"/>
      <c r="I203" s="495"/>
      <c r="J203" s="495"/>
      <c r="K203" s="495"/>
      <c r="L203" s="495"/>
      <c r="M203" s="495"/>
      <c r="N203" s="495"/>
      <c r="O203" s="495"/>
      <c r="P203" s="495"/>
      <c r="Q203" s="495"/>
      <c r="R203" s="495"/>
      <c r="S203" s="495"/>
      <c r="T203" s="495"/>
    </row>
    <row r="204" spans="1:20" ht="15" thickBot="1" x14ac:dyDescent="0.35">
      <c r="A204" s="499"/>
      <c r="B204" s="495" t="s">
        <v>87</v>
      </c>
      <c r="C204" s="495"/>
      <c r="D204" s="122">
        <v>18.757000000000001</v>
      </c>
      <c r="E204" s="82" t="s">
        <v>88</v>
      </c>
      <c r="F204" s="122">
        <v>18.757000000000001</v>
      </c>
      <c r="G204" s="122">
        <v>18.757000000000001</v>
      </c>
      <c r="H204" s="122">
        <v>18.757000000000001</v>
      </c>
      <c r="I204" s="122">
        <v>18.757000000000001</v>
      </c>
      <c r="J204" s="122">
        <v>18.757000000000001</v>
      </c>
      <c r="K204" s="122">
        <v>18.757000000000001</v>
      </c>
      <c r="L204" s="122">
        <v>18.757000000000001</v>
      </c>
      <c r="M204" s="122">
        <v>18.757000000000001</v>
      </c>
      <c r="N204" s="122">
        <v>18.757000000000001</v>
      </c>
      <c r="O204" s="122">
        <v>18.757000000000001</v>
      </c>
      <c r="P204" s="122">
        <v>18.757000000000001</v>
      </c>
      <c r="Q204" s="122">
        <v>18.757000000000001</v>
      </c>
      <c r="R204" s="122">
        <v>18.757000000000001</v>
      </c>
      <c r="S204" s="122">
        <v>18.757000000000001</v>
      </c>
      <c r="T204" s="122">
        <v>18.757000000000001</v>
      </c>
    </row>
    <row r="205" spans="1:20" ht="15" thickBot="1" x14ac:dyDescent="0.35">
      <c r="A205" s="499"/>
      <c r="B205" s="495"/>
      <c r="C205" s="495"/>
      <c r="D205" s="82">
        <v>8.5069999999999997</v>
      </c>
      <c r="E205" s="82" t="s">
        <v>81</v>
      </c>
      <c r="F205" s="82">
        <v>8.5069999999999997</v>
      </c>
      <c r="G205" s="82">
        <v>8.5069999999999997</v>
      </c>
      <c r="H205" s="82">
        <v>8.5069999999999997</v>
      </c>
      <c r="I205" s="82">
        <v>8.5069999999999997</v>
      </c>
      <c r="J205" s="82">
        <v>8.5069999999999997</v>
      </c>
      <c r="K205" s="82">
        <v>8.5069999999999997</v>
      </c>
      <c r="L205" s="82">
        <v>8.5069999999999997</v>
      </c>
      <c r="M205" s="82">
        <v>8.5069999999999997</v>
      </c>
      <c r="N205" s="82">
        <v>8.5069999999999997</v>
      </c>
      <c r="O205" s="82">
        <v>8.5069999999999997</v>
      </c>
      <c r="P205" s="82">
        <v>8.5069999999999997</v>
      </c>
      <c r="Q205" s="82">
        <v>8.5069999999999997</v>
      </c>
      <c r="R205" s="82">
        <v>8.5069999999999997</v>
      </c>
      <c r="S205" s="82">
        <v>8.5069999999999997</v>
      </c>
      <c r="T205" s="82">
        <v>8.5069999999999997</v>
      </c>
    </row>
    <row r="206" spans="1:20" ht="30" customHeight="1" thickBot="1" x14ac:dyDescent="0.35">
      <c r="A206" s="499"/>
      <c r="B206" s="495" t="s">
        <v>158</v>
      </c>
      <c r="C206" s="495"/>
      <c r="D206" s="122">
        <v>18.757000000000001</v>
      </c>
      <c r="E206" s="82" t="s">
        <v>88</v>
      </c>
      <c r="F206" s="122">
        <v>18.757000000000001</v>
      </c>
      <c r="G206" s="122">
        <v>18.757000000000001</v>
      </c>
      <c r="H206" s="122">
        <v>18.757000000000001</v>
      </c>
      <c r="I206" s="122">
        <v>18.757000000000001</v>
      </c>
      <c r="J206" s="122">
        <v>18.757000000000001</v>
      </c>
      <c r="K206" s="122">
        <v>18.757000000000001</v>
      </c>
      <c r="L206" s="122">
        <v>18.757000000000001</v>
      </c>
      <c r="M206" s="122">
        <v>18.757000000000001</v>
      </c>
      <c r="N206" s="122">
        <v>18.757000000000001</v>
      </c>
      <c r="O206" s="122">
        <v>18.757000000000001</v>
      </c>
      <c r="P206" s="122">
        <v>18.757000000000001</v>
      </c>
      <c r="Q206" s="122">
        <v>18.757000000000001</v>
      </c>
      <c r="R206" s="122">
        <v>18.757000000000001</v>
      </c>
      <c r="S206" s="122">
        <v>18.757000000000001</v>
      </c>
      <c r="T206" s="122">
        <v>18.757000000000001</v>
      </c>
    </row>
    <row r="207" spans="1:20" ht="33.75" customHeight="1" thickBot="1" x14ac:dyDescent="0.35">
      <c r="A207" s="499"/>
      <c r="B207" s="495"/>
      <c r="C207" s="495"/>
      <c r="D207" s="122">
        <v>18.757000000000001</v>
      </c>
      <c r="E207" s="82" t="s">
        <v>81</v>
      </c>
      <c r="F207" s="122">
        <v>18.757000000000001</v>
      </c>
      <c r="G207" s="122">
        <v>18.757000000000001</v>
      </c>
      <c r="H207" s="122">
        <v>18.757000000000001</v>
      </c>
      <c r="I207" s="122">
        <v>18.757000000000001</v>
      </c>
      <c r="J207" s="122">
        <v>18.757000000000001</v>
      </c>
      <c r="K207" s="122">
        <v>18.757000000000001</v>
      </c>
      <c r="L207" s="122">
        <v>18.757000000000001</v>
      </c>
      <c r="M207" s="122">
        <v>18.757000000000001</v>
      </c>
      <c r="N207" s="122">
        <v>18.757000000000001</v>
      </c>
      <c r="O207" s="122">
        <v>18.757000000000001</v>
      </c>
      <c r="P207" s="122">
        <v>18.757000000000001</v>
      </c>
      <c r="Q207" s="122">
        <v>18.757000000000001</v>
      </c>
      <c r="R207" s="122">
        <v>18.757000000000001</v>
      </c>
      <c r="S207" s="122">
        <v>18.757000000000001</v>
      </c>
      <c r="T207" s="122">
        <v>18.757000000000001</v>
      </c>
    </row>
    <row r="208" spans="1:20" ht="22.5" customHeight="1" thickBot="1" x14ac:dyDescent="0.35">
      <c r="A208" s="499"/>
      <c r="B208" s="495" t="s">
        <v>89</v>
      </c>
      <c r="C208" s="495"/>
      <c r="D208" s="543">
        <v>2.95</v>
      </c>
      <c r="E208" s="82" t="s">
        <v>83</v>
      </c>
      <c r="F208" s="543">
        <v>2.95</v>
      </c>
      <c r="G208" s="543">
        <v>2.95</v>
      </c>
      <c r="H208" s="543">
        <v>2.95</v>
      </c>
      <c r="I208" s="543">
        <v>2.95</v>
      </c>
      <c r="J208" s="543">
        <v>2.95</v>
      </c>
      <c r="K208" s="543">
        <v>2.95</v>
      </c>
      <c r="L208" s="543">
        <v>2.95</v>
      </c>
      <c r="M208" s="543">
        <v>2.95</v>
      </c>
      <c r="N208" s="543">
        <v>2.95</v>
      </c>
      <c r="O208" s="543">
        <v>2.95</v>
      </c>
      <c r="P208" s="543">
        <v>2.95</v>
      </c>
      <c r="Q208" s="543">
        <v>2.95</v>
      </c>
      <c r="R208" s="543">
        <v>2.95</v>
      </c>
      <c r="S208" s="543">
        <v>2.95</v>
      </c>
      <c r="T208" s="543">
        <v>2.95</v>
      </c>
    </row>
    <row r="209" spans="1:21" ht="29.25" customHeight="1" thickBot="1" x14ac:dyDescent="0.35">
      <c r="A209" s="499"/>
      <c r="B209" s="495"/>
      <c r="C209" s="495"/>
      <c r="D209" s="543"/>
      <c r="E209" s="82" t="s">
        <v>84</v>
      </c>
      <c r="F209" s="543"/>
      <c r="G209" s="543"/>
      <c r="H209" s="543"/>
      <c r="I209" s="543"/>
      <c r="J209" s="543"/>
      <c r="K209" s="543"/>
      <c r="L209" s="543"/>
      <c r="M209" s="543"/>
      <c r="N209" s="543"/>
      <c r="O209" s="543"/>
      <c r="P209" s="543"/>
      <c r="Q209" s="543"/>
      <c r="R209" s="543"/>
      <c r="S209" s="543"/>
      <c r="T209" s="543"/>
    </row>
    <row r="210" spans="1:21" ht="9" customHeight="1" x14ac:dyDescent="0.3">
      <c r="A210" s="247"/>
      <c r="B210" s="167"/>
      <c r="C210" s="167"/>
      <c r="D210" s="157"/>
      <c r="E210" s="149"/>
      <c r="F210" s="248"/>
      <c r="G210" s="248"/>
      <c r="H210" s="248"/>
      <c r="I210" s="248"/>
      <c r="J210" s="249"/>
      <c r="K210" s="249"/>
      <c r="L210" s="249"/>
      <c r="M210" s="249"/>
      <c r="N210" s="249"/>
      <c r="O210" s="249"/>
      <c r="P210" s="249"/>
      <c r="Q210" s="249"/>
      <c r="R210" s="249"/>
      <c r="S210" s="249"/>
      <c r="T210" s="250"/>
    </row>
    <row r="211" spans="1:21" ht="15.6" x14ac:dyDescent="0.3">
      <c r="A211" s="256" t="s">
        <v>90</v>
      </c>
      <c r="B211" s="100"/>
      <c r="C211" s="100"/>
      <c r="D211" s="68"/>
      <c r="E211" s="101"/>
      <c r="F211" s="66"/>
      <c r="G211" s="66"/>
      <c r="H211" s="66"/>
      <c r="I211" s="66"/>
      <c r="J211" s="66"/>
      <c r="K211" s="66"/>
      <c r="L211" s="66"/>
      <c r="M211" s="66"/>
      <c r="N211" s="66"/>
      <c r="O211" s="66"/>
      <c r="P211" s="66"/>
      <c r="Q211" s="66"/>
      <c r="R211" s="66"/>
      <c r="S211" s="66"/>
      <c r="T211" s="67"/>
    </row>
    <row r="212" spans="1:21" ht="3.75" customHeight="1" thickBot="1" x14ac:dyDescent="0.35">
      <c r="A212" s="88"/>
      <c r="B212" s="251"/>
      <c r="C212" s="251"/>
      <c r="D212" s="252"/>
      <c r="E212" s="253"/>
      <c r="F212" s="254"/>
      <c r="G212" s="254"/>
      <c r="H212" s="254"/>
      <c r="I212" s="254"/>
      <c r="J212" s="254"/>
      <c r="K212" s="254"/>
      <c r="L212" s="254"/>
      <c r="M212" s="254"/>
      <c r="N212" s="254"/>
      <c r="O212" s="254"/>
      <c r="P212" s="254"/>
      <c r="Q212" s="254"/>
      <c r="R212" s="254"/>
      <c r="S212" s="254"/>
      <c r="T212" s="255"/>
    </row>
    <row r="213" spans="1:21" ht="15" thickBot="1" x14ac:dyDescent="0.35">
      <c r="A213" s="499"/>
      <c r="B213" s="384" t="s">
        <v>91</v>
      </c>
      <c r="C213" s="383"/>
      <c r="D213" s="361"/>
      <c r="E213" s="384" t="s">
        <v>6</v>
      </c>
      <c r="F213" s="370">
        <v>2023</v>
      </c>
      <c r="G213" s="370"/>
      <c r="H213" s="370"/>
      <c r="I213" s="370"/>
      <c r="J213" s="371"/>
      <c r="K213" s="370">
        <v>2024</v>
      </c>
      <c r="L213" s="370"/>
      <c r="M213" s="370"/>
      <c r="N213" s="370"/>
      <c r="O213" s="371"/>
      <c r="P213" s="370">
        <v>2025</v>
      </c>
      <c r="Q213" s="370"/>
      <c r="R213" s="370"/>
      <c r="S213" s="370"/>
      <c r="T213" s="371"/>
    </row>
    <row r="214" spans="1:21" ht="21" thickBot="1" x14ac:dyDescent="0.35">
      <c r="A214" s="499"/>
      <c r="B214" s="525"/>
      <c r="C214" s="525"/>
      <c r="D214" s="362"/>
      <c r="E214" s="384"/>
      <c r="F214" s="63" t="s">
        <v>10</v>
      </c>
      <c r="G214" s="63" t="s">
        <v>11</v>
      </c>
      <c r="H214" s="63" t="s">
        <v>12</v>
      </c>
      <c r="I214" s="63" t="s">
        <v>13</v>
      </c>
      <c r="J214" s="242" t="s">
        <v>92</v>
      </c>
      <c r="K214" s="63" t="s">
        <v>10</v>
      </c>
      <c r="L214" s="63" t="s">
        <v>11</v>
      </c>
      <c r="M214" s="63" t="s">
        <v>12</v>
      </c>
      <c r="N214" s="63" t="s">
        <v>13</v>
      </c>
      <c r="O214" s="107" t="s">
        <v>15</v>
      </c>
      <c r="P214" s="63" t="s">
        <v>10</v>
      </c>
      <c r="Q214" s="63" t="s">
        <v>11</v>
      </c>
      <c r="R214" s="63" t="s">
        <v>12</v>
      </c>
      <c r="S214" s="63" t="s">
        <v>13</v>
      </c>
      <c r="T214" s="107" t="s">
        <v>16</v>
      </c>
    </row>
    <row r="215" spans="1:21" ht="15" thickBot="1" x14ac:dyDescent="0.35">
      <c r="A215" s="81">
        <v>0</v>
      </c>
      <c r="B215" s="82">
        <v>1</v>
      </c>
      <c r="C215" s="82">
        <v>2</v>
      </c>
      <c r="D215" s="160"/>
      <c r="E215" s="82">
        <v>4</v>
      </c>
      <c r="F215" s="160">
        <v>5</v>
      </c>
      <c r="G215" s="160">
        <v>6</v>
      </c>
      <c r="H215" s="160">
        <v>7</v>
      </c>
      <c r="I215" s="160">
        <v>8</v>
      </c>
      <c r="J215" s="160">
        <v>9</v>
      </c>
      <c r="K215" s="82">
        <v>5</v>
      </c>
      <c r="L215" s="82">
        <v>6</v>
      </c>
      <c r="M215" s="82">
        <v>7</v>
      </c>
      <c r="N215" s="82">
        <v>8</v>
      </c>
      <c r="O215" s="82">
        <v>9</v>
      </c>
      <c r="P215" s="82">
        <v>5</v>
      </c>
      <c r="Q215" s="82">
        <v>6</v>
      </c>
      <c r="R215" s="82">
        <v>7</v>
      </c>
      <c r="S215" s="82">
        <v>8</v>
      </c>
      <c r="T215" s="82">
        <v>9</v>
      </c>
    </row>
    <row r="216" spans="1:21" ht="15" thickBot="1" x14ac:dyDescent="0.35">
      <c r="A216" s="80">
        <v>3.1</v>
      </c>
      <c r="B216" s="495" t="s">
        <v>93</v>
      </c>
      <c r="C216" s="495"/>
      <c r="D216" s="495"/>
      <c r="E216" s="495"/>
      <c r="F216" s="495"/>
      <c r="G216" s="495"/>
      <c r="H216" s="495"/>
      <c r="I216" s="495"/>
      <c r="J216" s="495"/>
      <c r="K216" s="495"/>
      <c r="L216" s="495"/>
      <c r="M216" s="495"/>
      <c r="N216" s="495"/>
      <c r="O216" s="495"/>
      <c r="P216" s="495"/>
      <c r="Q216" s="495"/>
      <c r="R216" s="495"/>
      <c r="S216" s="495"/>
      <c r="T216" s="495"/>
    </row>
    <row r="217" spans="1:21" ht="15" thickBot="1" x14ac:dyDescent="0.35">
      <c r="A217" s="499"/>
      <c r="B217" s="495" t="s">
        <v>94</v>
      </c>
      <c r="C217" s="495"/>
      <c r="D217" s="265">
        <v>998</v>
      </c>
      <c r="E217" s="82" t="s">
        <v>95</v>
      </c>
      <c r="F217" s="160">
        <v>550</v>
      </c>
      <c r="G217" s="160">
        <v>550</v>
      </c>
      <c r="H217" s="160">
        <v>550</v>
      </c>
      <c r="I217" s="160">
        <v>550</v>
      </c>
      <c r="J217" s="160">
        <v>550</v>
      </c>
      <c r="K217" s="160">
        <v>750</v>
      </c>
      <c r="L217" s="160">
        <v>750</v>
      </c>
      <c r="M217" s="160">
        <v>750</v>
      </c>
      <c r="N217" s="160">
        <v>750</v>
      </c>
      <c r="O217" s="160">
        <v>750</v>
      </c>
      <c r="P217" s="160">
        <v>998</v>
      </c>
      <c r="Q217" s="160">
        <v>998</v>
      </c>
      <c r="R217" s="160">
        <v>998</v>
      </c>
      <c r="S217" s="160">
        <v>998</v>
      </c>
      <c r="T217" s="160">
        <v>998</v>
      </c>
    </row>
    <row r="218" spans="1:21" ht="15" thickBot="1" x14ac:dyDescent="0.35">
      <c r="A218" s="499"/>
      <c r="B218" s="495"/>
      <c r="C218" s="495"/>
      <c r="D218" s="238">
        <v>26.277999999999999</v>
      </c>
      <c r="E218" s="82" t="s">
        <v>81</v>
      </c>
      <c r="F218" s="82">
        <v>17.43</v>
      </c>
      <c r="G218" s="82">
        <v>17.43</v>
      </c>
      <c r="H218" s="82">
        <v>17.43</v>
      </c>
      <c r="I218" s="82">
        <v>17.43</v>
      </c>
      <c r="J218" s="82">
        <v>17.43</v>
      </c>
      <c r="K218" s="82">
        <v>17.43</v>
      </c>
      <c r="L218" s="82">
        <v>17.43</v>
      </c>
      <c r="M218" s="82">
        <v>17.43</v>
      </c>
      <c r="N218" s="82">
        <v>17.43</v>
      </c>
      <c r="O218" s="82">
        <v>17.43</v>
      </c>
      <c r="P218" s="82">
        <v>17.43</v>
      </c>
      <c r="Q218" s="82">
        <v>17.43</v>
      </c>
      <c r="R218" s="82">
        <v>17.43</v>
      </c>
      <c r="S218" s="238">
        <v>26.277999999999999</v>
      </c>
      <c r="T218" s="238">
        <v>26.277999999999999</v>
      </c>
    </row>
    <row r="219" spans="1:21" ht="15" thickBot="1" x14ac:dyDescent="0.35">
      <c r="A219" s="499"/>
      <c r="B219" s="495" t="s">
        <v>96</v>
      </c>
      <c r="C219" s="495"/>
      <c r="D219" s="238">
        <v>26.277999999999999</v>
      </c>
      <c r="E219" s="82" t="s">
        <v>81</v>
      </c>
      <c r="F219" s="82">
        <v>17.43</v>
      </c>
      <c r="G219" s="82">
        <v>17.43</v>
      </c>
      <c r="H219" s="82">
        <v>17.43</v>
      </c>
      <c r="I219" s="82">
        <v>17.43</v>
      </c>
      <c r="J219" s="82">
        <v>17.43</v>
      </c>
      <c r="K219" s="82">
        <v>17.43</v>
      </c>
      <c r="L219" s="82">
        <v>17.43</v>
      </c>
      <c r="M219" s="82">
        <v>17.43</v>
      </c>
      <c r="N219" s="82">
        <v>17.43</v>
      </c>
      <c r="O219" s="82">
        <v>17.43</v>
      </c>
      <c r="P219" s="82">
        <v>17.43</v>
      </c>
      <c r="Q219" s="82">
        <v>17.43</v>
      </c>
      <c r="R219" s="82">
        <v>17.43</v>
      </c>
      <c r="S219" s="238">
        <v>26.277999999999999</v>
      </c>
      <c r="T219" s="238">
        <v>26.277999999999999</v>
      </c>
    </row>
    <row r="220" spans="1:21" ht="15" thickBot="1" x14ac:dyDescent="0.35">
      <c r="A220" s="499"/>
      <c r="B220" s="495"/>
      <c r="C220" s="495"/>
      <c r="D220" s="266">
        <v>2450</v>
      </c>
      <c r="E220" s="82" t="s">
        <v>97</v>
      </c>
      <c r="F220" s="269">
        <v>1375</v>
      </c>
      <c r="G220" s="269">
        <v>1375</v>
      </c>
      <c r="H220" s="269">
        <v>1375</v>
      </c>
      <c r="I220" s="269">
        <v>1375</v>
      </c>
      <c r="J220" s="269">
        <v>1375</v>
      </c>
      <c r="K220" s="233">
        <v>1875</v>
      </c>
      <c r="L220" s="233">
        <v>1875</v>
      </c>
      <c r="M220" s="233">
        <v>1875</v>
      </c>
      <c r="N220" s="233">
        <v>1875</v>
      </c>
      <c r="O220" s="233">
        <v>1875</v>
      </c>
      <c r="P220" s="322">
        <v>2030</v>
      </c>
      <c r="Q220" s="322">
        <v>2030</v>
      </c>
      <c r="R220" s="322">
        <v>2030</v>
      </c>
      <c r="S220" s="322">
        <v>2030</v>
      </c>
      <c r="T220" s="322">
        <v>2030</v>
      </c>
      <c r="U220" s="332"/>
    </row>
    <row r="221" spans="1:21" ht="15" thickBot="1" x14ac:dyDescent="0.35">
      <c r="A221" s="499"/>
      <c r="B221" s="495" t="s">
        <v>98</v>
      </c>
      <c r="C221" s="495"/>
      <c r="D221" s="241">
        <v>28.077999999999999</v>
      </c>
      <c r="E221" s="82" t="s">
        <v>81</v>
      </c>
      <c r="F221" s="331">
        <v>19.23</v>
      </c>
      <c r="G221" s="331">
        <v>19.23</v>
      </c>
      <c r="H221" s="331">
        <v>19.23</v>
      </c>
      <c r="I221" s="331">
        <v>19.23</v>
      </c>
      <c r="J221" s="331">
        <v>19.23</v>
      </c>
      <c r="K221" s="331">
        <v>19.23</v>
      </c>
      <c r="L221" s="331">
        <v>19.23</v>
      </c>
      <c r="M221" s="331">
        <v>19.23</v>
      </c>
      <c r="N221" s="331">
        <v>19.23</v>
      </c>
      <c r="O221" s="331">
        <v>19.23</v>
      </c>
      <c r="P221" s="331">
        <v>19.23</v>
      </c>
      <c r="Q221" s="331">
        <v>19.23</v>
      </c>
      <c r="R221" s="331">
        <v>19.23</v>
      </c>
      <c r="S221" s="193">
        <v>28.077999999999999</v>
      </c>
      <c r="T221" s="193">
        <v>28.077999999999999</v>
      </c>
    </row>
    <row r="222" spans="1:21" ht="15" thickBot="1" x14ac:dyDescent="0.35">
      <c r="A222" s="499"/>
      <c r="B222" s="495"/>
      <c r="C222" s="495"/>
      <c r="D222" s="266">
        <v>2450</v>
      </c>
      <c r="E222" s="82" t="s">
        <v>97</v>
      </c>
      <c r="F222" s="269">
        <v>1375</v>
      </c>
      <c r="G222" s="269">
        <v>1375</v>
      </c>
      <c r="H222" s="269">
        <v>1375</v>
      </c>
      <c r="I222" s="269">
        <v>1375</v>
      </c>
      <c r="J222" s="269">
        <v>1375</v>
      </c>
      <c r="K222" s="233">
        <v>1875</v>
      </c>
      <c r="L222" s="233">
        <v>1875</v>
      </c>
      <c r="M222" s="233">
        <v>1875</v>
      </c>
      <c r="N222" s="233">
        <v>1875</v>
      </c>
      <c r="O222" s="233">
        <v>1875</v>
      </c>
      <c r="P222" s="322">
        <v>2450</v>
      </c>
      <c r="Q222" s="322">
        <v>2450</v>
      </c>
      <c r="R222" s="322">
        <v>2450</v>
      </c>
      <c r="S222" s="322">
        <v>2450</v>
      </c>
      <c r="T222" s="322">
        <v>2450</v>
      </c>
    </row>
    <row r="223" spans="1:21" ht="15" thickBot="1" x14ac:dyDescent="0.35">
      <c r="A223" s="499"/>
      <c r="B223" s="495" t="s">
        <v>99</v>
      </c>
      <c r="C223" s="495"/>
      <c r="D223" s="265">
        <v>470</v>
      </c>
      <c r="E223" s="82" t="s">
        <v>95</v>
      </c>
      <c r="F223" s="233">
        <v>300</v>
      </c>
      <c r="G223" s="233">
        <v>300</v>
      </c>
      <c r="H223" s="233">
        <v>300</v>
      </c>
      <c r="I223" s="233">
        <v>300</v>
      </c>
      <c r="J223" s="233">
        <v>300</v>
      </c>
      <c r="K223" s="233">
        <v>320</v>
      </c>
      <c r="L223" s="233">
        <v>320</v>
      </c>
      <c r="M223" s="233">
        <v>320</v>
      </c>
      <c r="N223" s="233">
        <v>320</v>
      </c>
      <c r="O223" s="233">
        <v>320</v>
      </c>
      <c r="P223" s="233">
        <v>470</v>
      </c>
      <c r="Q223" s="233">
        <v>470</v>
      </c>
      <c r="R223" s="233">
        <v>470</v>
      </c>
      <c r="S223" s="233">
        <v>470</v>
      </c>
      <c r="T223" s="233">
        <v>470</v>
      </c>
    </row>
    <row r="224" spans="1:21" ht="15" thickBot="1" x14ac:dyDescent="0.35">
      <c r="A224" s="499"/>
      <c r="B224" s="495"/>
      <c r="C224" s="495"/>
      <c r="D224" s="122">
        <v>18.757000000000001</v>
      </c>
      <c r="E224" s="82" t="s">
        <v>88</v>
      </c>
      <c r="F224" s="262">
        <v>18.757000000000001</v>
      </c>
      <c r="G224" s="262">
        <v>18.757000000000001</v>
      </c>
      <c r="H224" s="262">
        <v>18.757000000000001</v>
      </c>
      <c r="I224" s="262">
        <v>18.757000000000001</v>
      </c>
      <c r="J224" s="262">
        <v>18.757000000000001</v>
      </c>
      <c r="K224" s="262">
        <v>18.757000000000001</v>
      </c>
      <c r="L224" s="262">
        <v>18.757000000000001</v>
      </c>
      <c r="M224" s="262">
        <v>18.757000000000001</v>
      </c>
      <c r="N224" s="262">
        <v>18.757000000000001</v>
      </c>
      <c r="O224" s="262">
        <v>18.757000000000001</v>
      </c>
      <c r="P224" s="262">
        <v>18.757000000000001</v>
      </c>
      <c r="Q224" s="262">
        <v>18.757000000000001</v>
      </c>
      <c r="R224" s="262">
        <v>18.757000000000001</v>
      </c>
      <c r="S224" s="262">
        <v>18.757000000000001</v>
      </c>
      <c r="T224" s="262">
        <v>18.757000000000001</v>
      </c>
    </row>
    <row r="225" spans="1:22" ht="15" thickBot="1" x14ac:dyDescent="0.35">
      <c r="A225" s="499"/>
      <c r="B225" s="534" t="s">
        <v>100</v>
      </c>
      <c r="C225" s="411"/>
      <c r="D225" s="161">
        <v>1175</v>
      </c>
      <c r="E225" s="82" t="s">
        <v>38</v>
      </c>
      <c r="F225" s="161">
        <v>750</v>
      </c>
      <c r="G225" s="161">
        <v>750</v>
      </c>
      <c r="H225" s="161">
        <v>750</v>
      </c>
      <c r="I225" s="161">
        <v>750</v>
      </c>
      <c r="J225" s="161">
        <v>750</v>
      </c>
      <c r="K225" s="161">
        <v>800</v>
      </c>
      <c r="L225" s="161">
        <v>800</v>
      </c>
      <c r="M225" s="161">
        <v>800</v>
      </c>
      <c r="N225" s="161">
        <v>800</v>
      </c>
      <c r="O225" s="161">
        <v>800</v>
      </c>
      <c r="P225" s="161">
        <v>1175</v>
      </c>
      <c r="Q225" s="161">
        <v>1175</v>
      </c>
      <c r="R225" s="161">
        <v>1175</v>
      </c>
      <c r="S225" s="161">
        <v>1175</v>
      </c>
      <c r="T225" s="161">
        <v>1175</v>
      </c>
    </row>
    <row r="226" spans="1:22" ht="15" thickBot="1" x14ac:dyDescent="0.35">
      <c r="A226" s="499"/>
      <c r="B226" s="535"/>
      <c r="C226" s="536"/>
      <c r="D226" s="269">
        <v>2450</v>
      </c>
      <c r="E226" s="82" t="s">
        <v>38</v>
      </c>
      <c r="F226" s="269">
        <v>2480</v>
      </c>
      <c r="G226" s="269">
        <v>2480</v>
      </c>
      <c r="H226" s="269">
        <v>2480</v>
      </c>
      <c r="I226" s="269">
        <v>2480</v>
      </c>
      <c r="J226" s="269">
        <v>2480</v>
      </c>
      <c r="K226" s="160">
        <v>2465</v>
      </c>
      <c r="L226" s="160">
        <v>2465</v>
      </c>
      <c r="M226" s="160">
        <v>2465</v>
      </c>
      <c r="N226" s="160">
        <v>2465</v>
      </c>
      <c r="O226" s="160">
        <v>2465</v>
      </c>
      <c r="P226" s="161">
        <v>2450</v>
      </c>
      <c r="Q226" s="161">
        <v>2450</v>
      </c>
      <c r="R226" s="161">
        <v>2450</v>
      </c>
      <c r="S226" s="161">
        <v>2450</v>
      </c>
      <c r="T226" s="161">
        <v>2450</v>
      </c>
    </row>
    <row r="227" spans="1:22" ht="15" thickBot="1" x14ac:dyDescent="0.35">
      <c r="A227" s="80">
        <v>3.2</v>
      </c>
      <c r="B227" s="504" t="s">
        <v>101</v>
      </c>
      <c r="C227" s="504"/>
      <c r="D227" s="504"/>
      <c r="E227" s="504"/>
      <c r="F227" s="504"/>
      <c r="G227" s="504"/>
      <c r="H227" s="504"/>
      <c r="I227" s="504"/>
      <c r="J227" s="504"/>
      <c r="K227" s="504"/>
      <c r="L227" s="504"/>
      <c r="M227" s="504"/>
      <c r="N227" s="504"/>
      <c r="O227" s="504"/>
      <c r="P227" s="504"/>
      <c r="Q227" s="504"/>
      <c r="R227" s="504"/>
      <c r="S227" s="504"/>
      <c r="T227" s="504"/>
    </row>
    <row r="228" spans="1:22" ht="24.75" customHeight="1" thickBot="1" x14ac:dyDescent="0.35">
      <c r="A228" s="499"/>
      <c r="B228" s="495" t="s">
        <v>162</v>
      </c>
      <c r="C228" s="246" t="s">
        <v>62</v>
      </c>
      <c r="D228" s="238">
        <v>0</v>
      </c>
      <c r="E228" s="82" t="s">
        <v>20</v>
      </c>
      <c r="F228" s="238">
        <v>0</v>
      </c>
      <c r="G228" s="238">
        <v>0</v>
      </c>
      <c r="H228" s="238">
        <v>0</v>
      </c>
      <c r="I228" s="238">
        <v>0</v>
      </c>
      <c r="J228" s="238">
        <v>0</v>
      </c>
      <c r="K228" s="238">
        <v>0</v>
      </c>
      <c r="L228" s="238">
        <v>0</v>
      </c>
      <c r="M228" s="238">
        <v>0</v>
      </c>
      <c r="N228" s="238">
        <v>0</v>
      </c>
      <c r="O228" s="238">
        <v>0</v>
      </c>
      <c r="P228" s="238">
        <v>0</v>
      </c>
      <c r="Q228" s="238">
        <v>0</v>
      </c>
      <c r="R228" s="238">
        <v>0</v>
      </c>
      <c r="S228" s="238">
        <v>0</v>
      </c>
      <c r="T228" s="238">
        <v>0</v>
      </c>
    </row>
    <row r="229" spans="1:22" ht="22.5" customHeight="1" thickBot="1" x14ac:dyDescent="0.35">
      <c r="A229" s="499"/>
      <c r="B229" s="495"/>
      <c r="C229" s="246" t="s">
        <v>21</v>
      </c>
      <c r="D229" s="238">
        <v>0</v>
      </c>
      <c r="E229" s="82" t="s">
        <v>20</v>
      </c>
      <c r="F229" s="238">
        <v>0</v>
      </c>
      <c r="G229" s="238">
        <v>0</v>
      </c>
      <c r="H229" s="238">
        <v>0</v>
      </c>
      <c r="I229" s="238">
        <v>0</v>
      </c>
      <c r="J229" s="238">
        <v>0</v>
      </c>
      <c r="K229" s="238">
        <v>0</v>
      </c>
      <c r="L229" s="238">
        <v>0</v>
      </c>
      <c r="M229" s="238">
        <v>0</v>
      </c>
      <c r="N229" s="238">
        <v>0</v>
      </c>
      <c r="O229" s="238">
        <v>0</v>
      </c>
      <c r="P229" s="238">
        <v>0</v>
      </c>
      <c r="Q229" s="238">
        <v>0</v>
      </c>
      <c r="R229" s="238">
        <v>0</v>
      </c>
      <c r="S229" s="238">
        <v>0</v>
      </c>
      <c r="T229" s="238">
        <v>0</v>
      </c>
      <c r="V229" s="14"/>
    </row>
    <row r="230" spans="1:22" ht="40.5" customHeight="1" thickBot="1" x14ac:dyDescent="0.35">
      <c r="A230" s="499"/>
      <c r="B230" s="495"/>
      <c r="C230" s="246" t="s">
        <v>22</v>
      </c>
      <c r="D230" s="238">
        <v>0</v>
      </c>
      <c r="E230" s="82" t="s">
        <v>20</v>
      </c>
      <c r="F230" s="238">
        <v>0</v>
      </c>
      <c r="G230" s="238">
        <v>0</v>
      </c>
      <c r="H230" s="238">
        <v>0</v>
      </c>
      <c r="I230" s="238">
        <v>0</v>
      </c>
      <c r="J230" s="238">
        <v>0</v>
      </c>
      <c r="K230" s="238">
        <v>0</v>
      </c>
      <c r="L230" s="238">
        <v>0</v>
      </c>
      <c r="M230" s="238">
        <v>0</v>
      </c>
      <c r="N230" s="238">
        <v>0</v>
      </c>
      <c r="O230" s="238">
        <v>0</v>
      </c>
      <c r="P230" s="238">
        <v>0</v>
      </c>
      <c r="Q230" s="238">
        <v>0</v>
      </c>
      <c r="R230" s="238">
        <v>0</v>
      </c>
      <c r="S230" s="238">
        <v>0</v>
      </c>
      <c r="T230" s="238">
        <v>0</v>
      </c>
    </row>
    <row r="231" spans="1:22" ht="15" thickBot="1" x14ac:dyDescent="0.35">
      <c r="A231" s="499"/>
      <c r="B231" s="521" t="s">
        <v>163</v>
      </c>
      <c r="C231" s="246" t="s">
        <v>62</v>
      </c>
      <c r="D231" s="238">
        <v>0</v>
      </c>
      <c r="E231" s="82" t="s">
        <v>20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row>
    <row r="232" spans="1:22" ht="21" thickBot="1" x14ac:dyDescent="0.35">
      <c r="A232" s="499"/>
      <c r="B232" s="521"/>
      <c r="C232" s="246" t="s">
        <v>21</v>
      </c>
      <c r="D232" s="238">
        <v>0</v>
      </c>
      <c r="E232" s="82" t="s">
        <v>20</v>
      </c>
      <c r="F232" s="238">
        <v>0</v>
      </c>
      <c r="G232" s="238">
        <v>0</v>
      </c>
      <c r="H232" s="238">
        <v>0</v>
      </c>
      <c r="I232" s="238">
        <v>0</v>
      </c>
      <c r="J232" s="238">
        <v>0</v>
      </c>
      <c r="K232" s="238">
        <v>0</v>
      </c>
      <c r="L232" s="238">
        <v>0</v>
      </c>
      <c r="M232" s="238">
        <v>0</v>
      </c>
      <c r="N232" s="238">
        <v>0</v>
      </c>
      <c r="O232" s="238">
        <v>0</v>
      </c>
      <c r="P232" s="238">
        <v>0</v>
      </c>
      <c r="Q232" s="238">
        <v>0</v>
      </c>
      <c r="R232" s="238">
        <v>0</v>
      </c>
      <c r="S232" s="238">
        <v>0</v>
      </c>
      <c r="T232" s="238">
        <v>0</v>
      </c>
    </row>
    <row r="233" spans="1:22" ht="40.5" customHeight="1" thickBot="1" x14ac:dyDescent="0.35">
      <c r="A233" s="499"/>
      <c r="B233" s="521"/>
      <c r="C233" s="246" t="s">
        <v>22</v>
      </c>
      <c r="D233" s="238">
        <v>0</v>
      </c>
      <c r="E233" s="82" t="s">
        <v>20</v>
      </c>
      <c r="F233" s="238">
        <v>0</v>
      </c>
      <c r="G233" s="238">
        <v>0</v>
      </c>
      <c r="H233" s="238">
        <v>0</v>
      </c>
      <c r="I233" s="238">
        <v>0</v>
      </c>
      <c r="J233" s="238">
        <v>0</v>
      </c>
      <c r="K233" s="238">
        <v>0</v>
      </c>
      <c r="L233" s="238">
        <v>0</v>
      </c>
      <c r="M233" s="238">
        <v>0</v>
      </c>
      <c r="N233" s="238">
        <v>0</v>
      </c>
      <c r="O233" s="238">
        <v>0</v>
      </c>
      <c r="P233" s="238">
        <v>0</v>
      </c>
      <c r="Q233" s="238">
        <v>0</v>
      </c>
      <c r="R233" s="238">
        <v>0</v>
      </c>
      <c r="S233" s="238">
        <v>0</v>
      </c>
      <c r="T233" s="238">
        <v>0</v>
      </c>
    </row>
    <row r="234" spans="1:22" ht="15" thickBot="1" x14ac:dyDescent="0.35">
      <c r="A234" s="499"/>
      <c r="B234" s="495" t="s">
        <v>102</v>
      </c>
      <c r="C234" s="495" t="s">
        <v>62</v>
      </c>
      <c r="D234" s="342">
        <v>0</v>
      </c>
      <c r="E234" s="342">
        <v>0</v>
      </c>
      <c r="F234" s="341">
        <v>0</v>
      </c>
      <c r="G234" s="341">
        <v>0</v>
      </c>
      <c r="H234" s="341">
        <v>0</v>
      </c>
      <c r="I234" s="341">
        <v>0</v>
      </c>
      <c r="J234" s="341">
        <v>0</v>
      </c>
      <c r="K234" s="341">
        <v>0</v>
      </c>
      <c r="L234" s="341">
        <v>0</v>
      </c>
      <c r="M234" s="341">
        <v>0</v>
      </c>
      <c r="N234" s="341">
        <v>0</v>
      </c>
      <c r="O234" s="341">
        <v>0</v>
      </c>
      <c r="P234" s="341">
        <v>0</v>
      </c>
      <c r="Q234" s="341">
        <v>0</v>
      </c>
      <c r="R234" s="341">
        <v>0</v>
      </c>
      <c r="S234" s="341">
        <v>0</v>
      </c>
      <c r="T234" s="341">
        <v>0</v>
      </c>
    </row>
    <row r="235" spans="1:22" ht="15" thickBot="1" x14ac:dyDescent="0.35">
      <c r="A235" s="499"/>
      <c r="B235" s="495"/>
      <c r="C235" s="495"/>
      <c r="D235" s="342"/>
      <c r="E235" s="342"/>
      <c r="F235" s="341"/>
      <c r="G235" s="341"/>
      <c r="H235" s="341"/>
      <c r="I235" s="341"/>
      <c r="J235" s="341"/>
      <c r="K235" s="341"/>
      <c r="L235" s="341"/>
      <c r="M235" s="341"/>
      <c r="N235" s="341"/>
      <c r="O235" s="341"/>
      <c r="P235" s="341"/>
      <c r="Q235" s="341"/>
      <c r="R235" s="341"/>
      <c r="S235" s="341"/>
      <c r="T235" s="341"/>
    </row>
    <row r="236" spans="1:22" ht="15" thickBot="1" x14ac:dyDescent="0.35">
      <c r="A236" s="499"/>
      <c r="B236" s="495"/>
      <c r="C236" s="495" t="s">
        <v>21</v>
      </c>
      <c r="D236" s="342">
        <v>0</v>
      </c>
      <c r="E236" s="342">
        <v>0</v>
      </c>
      <c r="F236" s="341">
        <v>0</v>
      </c>
      <c r="G236" s="341">
        <v>0</v>
      </c>
      <c r="H236" s="341">
        <v>0</v>
      </c>
      <c r="I236" s="341">
        <v>0</v>
      </c>
      <c r="J236" s="341">
        <v>0</v>
      </c>
      <c r="K236" s="341">
        <v>0</v>
      </c>
      <c r="L236" s="341">
        <v>0</v>
      </c>
      <c r="M236" s="341">
        <v>0</v>
      </c>
      <c r="N236" s="341">
        <v>0</v>
      </c>
      <c r="O236" s="341">
        <v>0</v>
      </c>
      <c r="P236" s="341">
        <v>0</v>
      </c>
      <c r="Q236" s="341">
        <v>0</v>
      </c>
      <c r="R236" s="341">
        <v>0</v>
      </c>
      <c r="S236" s="341">
        <v>0</v>
      </c>
      <c r="T236" s="341">
        <v>0</v>
      </c>
    </row>
    <row r="237" spans="1:22" ht="15" thickBot="1" x14ac:dyDescent="0.35">
      <c r="A237" s="499"/>
      <c r="B237" s="495"/>
      <c r="C237" s="495"/>
      <c r="D237" s="342"/>
      <c r="E237" s="342"/>
      <c r="F237" s="341"/>
      <c r="G237" s="341"/>
      <c r="H237" s="341"/>
      <c r="I237" s="341"/>
      <c r="J237" s="341"/>
      <c r="K237" s="341"/>
      <c r="L237" s="341"/>
      <c r="M237" s="341"/>
      <c r="N237" s="341"/>
      <c r="O237" s="341"/>
      <c r="P237" s="341"/>
      <c r="Q237" s="341"/>
      <c r="R237" s="341"/>
      <c r="S237" s="341"/>
      <c r="T237" s="341"/>
    </row>
    <row r="238" spans="1:22" ht="15" thickBot="1" x14ac:dyDescent="0.35">
      <c r="A238" s="499"/>
      <c r="B238" s="495"/>
      <c r="C238" s="495" t="s">
        <v>22</v>
      </c>
      <c r="D238" s="342">
        <v>0</v>
      </c>
      <c r="E238" s="342">
        <v>0</v>
      </c>
      <c r="F238" s="341">
        <v>0</v>
      </c>
      <c r="G238" s="341">
        <v>0</v>
      </c>
      <c r="H238" s="341">
        <v>0</v>
      </c>
      <c r="I238" s="341">
        <v>0</v>
      </c>
      <c r="J238" s="341">
        <v>0</v>
      </c>
      <c r="K238" s="341">
        <v>0</v>
      </c>
      <c r="L238" s="341">
        <v>0</v>
      </c>
      <c r="M238" s="341">
        <v>0</v>
      </c>
      <c r="N238" s="341">
        <v>0</v>
      </c>
      <c r="O238" s="341">
        <v>0</v>
      </c>
      <c r="P238" s="341">
        <v>0</v>
      </c>
      <c r="Q238" s="341">
        <v>0</v>
      </c>
      <c r="R238" s="341">
        <v>0</v>
      </c>
      <c r="S238" s="341">
        <v>0</v>
      </c>
      <c r="T238" s="341">
        <v>0</v>
      </c>
    </row>
    <row r="239" spans="1:22" ht="15" thickBot="1" x14ac:dyDescent="0.35">
      <c r="A239" s="499"/>
      <c r="B239" s="495"/>
      <c r="C239" s="495"/>
      <c r="D239" s="342"/>
      <c r="E239" s="342"/>
      <c r="F239" s="341"/>
      <c r="G239" s="341"/>
      <c r="H239" s="341"/>
      <c r="I239" s="341"/>
      <c r="J239" s="341"/>
      <c r="K239" s="341"/>
      <c r="L239" s="341"/>
      <c r="M239" s="341"/>
      <c r="N239" s="341"/>
      <c r="O239" s="341"/>
      <c r="P239" s="341"/>
      <c r="Q239" s="341"/>
      <c r="R239" s="341"/>
      <c r="S239" s="341"/>
      <c r="T239" s="341"/>
    </row>
    <row r="240" spans="1:22" x14ac:dyDescent="0.3">
      <c r="B240" s="15"/>
      <c r="C240" s="15"/>
      <c r="D240" s="12"/>
      <c r="E240" s="15"/>
      <c r="F240" s="12"/>
      <c r="G240" s="12"/>
      <c r="H240" s="12"/>
      <c r="I240" s="12"/>
      <c r="J240" s="12"/>
      <c r="K240" s="12"/>
      <c r="L240" s="12"/>
      <c r="M240" s="12"/>
      <c r="N240" s="12"/>
      <c r="O240" s="12"/>
      <c r="P240" s="12"/>
      <c r="Q240" s="12"/>
      <c r="R240" s="12"/>
      <c r="S240" s="12"/>
      <c r="T240" s="12"/>
    </row>
    <row r="241" spans="1:20" x14ac:dyDescent="0.3">
      <c r="A241" s="16"/>
      <c r="B241" s="17"/>
      <c r="C241" s="16"/>
      <c r="D241" s="13"/>
      <c r="E241" s="16"/>
      <c r="F241" s="12"/>
      <c r="G241" s="12"/>
      <c r="H241" s="12"/>
      <c r="I241" s="12"/>
      <c r="J241" s="12"/>
      <c r="K241" s="12"/>
      <c r="L241" s="12"/>
      <c r="M241" s="12"/>
      <c r="N241" s="12"/>
      <c r="O241" s="12"/>
      <c r="P241" s="12"/>
      <c r="Q241" s="12"/>
      <c r="R241" s="12"/>
      <c r="S241" s="12"/>
      <c r="T241" s="12"/>
    </row>
    <row r="242" spans="1:20" x14ac:dyDescent="0.3">
      <c r="B242" s="18"/>
      <c r="C242" s="15"/>
      <c r="D242" s="12"/>
      <c r="E242" s="15"/>
      <c r="F242" s="12"/>
      <c r="G242" s="12"/>
      <c r="H242" s="12"/>
      <c r="I242" s="12"/>
      <c r="J242" s="12"/>
      <c r="K242" s="12"/>
      <c r="L242" s="12"/>
      <c r="M242" s="12"/>
      <c r="N242" s="12"/>
      <c r="O242" s="12"/>
      <c r="P242" s="12"/>
      <c r="Q242" s="12"/>
      <c r="R242" s="12"/>
      <c r="S242" s="12"/>
      <c r="T242" s="12"/>
    </row>
  </sheetData>
  <mergeCells count="1568">
    <mergeCell ref="A10:A11"/>
    <mergeCell ref="B80:C80"/>
    <mergeCell ref="D213:D214"/>
    <mergeCell ref="A2:K2"/>
    <mergeCell ref="A4:E4"/>
    <mergeCell ref="S238:S239"/>
    <mergeCell ref="T238:T239"/>
    <mergeCell ref="D10:D11"/>
    <mergeCell ref="M238:M239"/>
    <mergeCell ref="N238:N239"/>
    <mergeCell ref="O238:O239"/>
    <mergeCell ref="P238:P239"/>
    <mergeCell ref="Q238:Q239"/>
    <mergeCell ref="R238:R239"/>
    <mergeCell ref="G238:G239"/>
    <mergeCell ref="H238:H239"/>
    <mergeCell ref="I238:I239"/>
    <mergeCell ref="J238:J239"/>
    <mergeCell ref="K238:K239"/>
    <mergeCell ref="L238:L239"/>
    <mergeCell ref="P236:P237"/>
    <mergeCell ref="Q236:Q237"/>
    <mergeCell ref="R236:R237"/>
    <mergeCell ref="S236:S237"/>
    <mergeCell ref="T236:T237"/>
    <mergeCell ref="B227:T227"/>
    <mergeCell ref="Q208:Q209"/>
    <mergeCell ref="R208:R209"/>
    <mergeCell ref="S208:S209"/>
    <mergeCell ref="T208:T209"/>
    <mergeCell ref="K208:K209"/>
    <mergeCell ref="L208:L209"/>
    <mergeCell ref="S234:S235"/>
    <mergeCell ref="T234:T235"/>
    <mergeCell ref="C236:C237"/>
    <mergeCell ref="D236:D237"/>
    <mergeCell ref="E236:E237"/>
    <mergeCell ref="F236:F237"/>
    <mergeCell ref="G236:G237"/>
    <mergeCell ref="H236:H237"/>
    <mergeCell ref="I236:I237"/>
    <mergeCell ref="M234:M235"/>
    <mergeCell ref="N234:N235"/>
    <mergeCell ref="O234:O235"/>
    <mergeCell ref="P234:P235"/>
    <mergeCell ref="Q234:Q235"/>
    <mergeCell ref="R234:R235"/>
    <mergeCell ref="G234:G235"/>
    <mergeCell ref="H234:H235"/>
    <mergeCell ref="I234:I235"/>
    <mergeCell ref="J234:J235"/>
    <mergeCell ref="K234:K235"/>
    <mergeCell ref="L234:L235"/>
    <mergeCell ref="A228:A239"/>
    <mergeCell ref="B228:B230"/>
    <mergeCell ref="B231:B233"/>
    <mergeCell ref="B234:B239"/>
    <mergeCell ref="C234:C235"/>
    <mergeCell ref="D234:D235"/>
    <mergeCell ref="E234:E235"/>
    <mergeCell ref="F234:F235"/>
    <mergeCell ref="K213:O213"/>
    <mergeCell ref="P213:T213"/>
    <mergeCell ref="B216:T216"/>
    <mergeCell ref="A217:A226"/>
    <mergeCell ref="B217:C218"/>
    <mergeCell ref="B219:C220"/>
    <mergeCell ref="B221:C222"/>
    <mergeCell ref="B223:C224"/>
    <mergeCell ref="B225:C226"/>
    <mergeCell ref="A213:A214"/>
    <mergeCell ref="B213:B214"/>
    <mergeCell ref="C213:C214"/>
    <mergeCell ref="E213:E214"/>
    <mergeCell ref="F213:J213"/>
    <mergeCell ref="C238:C239"/>
    <mergeCell ref="D238:D239"/>
    <mergeCell ref="E238:E239"/>
    <mergeCell ref="F238:F239"/>
    <mergeCell ref="J236:J237"/>
    <mergeCell ref="K236:K237"/>
    <mergeCell ref="L236:L237"/>
    <mergeCell ref="M236:M237"/>
    <mergeCell ref="N236:N237"/>
    <mergeCell ref="O236:O237"/>
    <mergeCell ref="Q201:Q202"/>
    <mergeCell ref="R201:R202"/>
    <mergeCell ref="S201:S202"/>
    <mergeCell ref="T201:T202"/>
    <mergeCell ref="B203:T203"/>
    <mergeCell ref="A204:A209"/>
    <mergeCell ref="B204:C205"/>
    <mergeCell ref="B206:C207"/>
    <mergeCell ref="B208:C209"/>
    <mergeCell ref="K201:K202"/>
    <mergeCell ref="L201:L202"/>
    <mergeCell ref="M201:M202"/>
    <mergeCell ref="N201:N202"/>
    <mergeCell ref="O201:O202"/>
    <mergeCell ref="P201:P202"/>
    <mergeCell ref="E201:E202"/>
    <mergeCell ref="F201:F202"/>
    <mergeCell ref="G201:G202"/>
    <mergeCell ref="H201:H202"/>
    <mergeCell ref="I201:I202"/>
    <mergeCell ref="J201:J202"/>
    <mergeCell ref="N208:N209"/>
    <mergeCell ref="O208:O209"/>
    <mergeCell ref="P208:P209"/>
    <mergeCell ref="D208:D209"/>
    <mergeCell ref="F208:F209"/>
    <mergeCell ref="G208:G209"/>
    <mergeCell ref="H208:H209"/>
    <mergeCell ref="I208:I209"/>
    <mergeCell ref="J208:J209"/>
    <mergeCell ref="M208:M209"/>
    <mergeCell ref="O197:O198"/>
    <mergeCell ref="P197:P198"/>
    <mergeCell ref="Q197:Q198"/>
    <mergeCell ref="R197:R198"/>
    <mergeCell ref="S197:S198"/>
    <mergeCell ref="T197:T198"/>
    <mergeCell ref="I197:I198"/>
    <mergeCell ref="J197:J198"/>
    <mergeCell ref="K197:K198"/>
    <mergeCell ref="L197:L198"/>
    <mergeCell ref="M197:M198"/>
    <mergeCell ref="N197:N198"/>
    <mergeCell ref="Q195:Q196"/>
    <mergeCell ref="R195:R196"/>
    <mergeCell ref="S195:S196"/>
    <mergeCell ref="T195:T196"/>
    <mergeCell ref="C197:C198"/>
    <mergeCell ref="D197:D198"/>
    <mergeCell ref="F197:F198"/>
    <mergeCell ref="G197:G198"/>
    <mergeCell ref="H197:H198"/>
    <mergeCell ref="K195:K196"/>
    <mergeCell ref="L195:L196"/>
    <mergeCell ref="M195:M196"/>
    <mergeCell ref="N195:N196"/>
    <mergeCell ref="O195:O196"/>
    <mergeCell ref="P195:P196"/>
    <mergeCell ref="E195:E196"/>
    <mergeCell ref="E197:E198"/>
    <mergeCell ref="G187:G188"/>
    <mergeCell ref="H187:H188"/>
    <mergeCell ref="S193:S194"/>
    <mergeCell ref="T193:T194"/>
    <mergeCell ref="C195:C196"/>
    <mergeCell ref="D195:D196"/>
    <mergeCell ref="F195:F196"/>
    <mergeCell ref="G195:G196"/>
    <mergeCell ref="H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E193:E194"/>
    <mergeCell ref="T183:T184"/>
    <mergeCell ref="B185:T185"/>
    <mergeCell ref="B186:T186"/>
    <mergeCell ref="K183:K184"/>
    <mergeCell ref="L183:L184"/>
    <mergeCell ref="M183:M184"/>
    <mergeCell ref="N183:N184"/>
    <mergeCell ref="O183:O184"/>
    <mergeCell ref="P183:P184"/>
    <mergeCell ref="P191:P192"/>
    <mergeCell ref="Q191:Q192"/>
    <mergeCell ref="R191:R192"/>
    <mergeCell ref="S191:S192"/>
    <mergeCell ref="T191:T192"/>
    <mergeCell ref="B193:B198"/>
    <mergeCell ref="C193:C194"/>
    <mergeCell ref="D193:D194"/>
    <mergeCell ref="F193:F194"/>
    <mergeCell ref="J191:J192"/>
    <mergeCell ref="K191:K192"/>
    <mergeCell ref="L191:L192"/>
    <mergeCell ref="M191:M192"/>
    <mergeCell ref="N191:N192"/>
    <mergeCell ref="O191:O192"/>
    <mergeCell ref="S187:S188"/>
    <mergeCell ref="T187:T188"/>
    <mergeCell ref="B189:C190"/>
    <mergeCell ref="B191:C192"/>
    <mergeCell ref="D191:D192"/>
    <mergeCell ref="F191:F192"/>
    <mergeCell ref="G191:G192"/>
    <mergeCell ref="H191:H192"/>
    <mergeCell ref="P181:P182"/>
    <mergeCell ref="Q181:Q182"/>
    <mergeCell ref="R181:R182"/>
    <mergeCell ref="S181:S182"/>
    <mergeCell ref="H181:H182"/>
    <mergeCell ref="I181:I182"/>
    <mergeCell ref="J181:J182"/>
    <mergeCell ref="K181:K182"/>
    <mergeCell ref="L181:L182"/>
    <mergeCell ref="M181:M182"/>
    <mergeCell ref="I187:I188"/>
    <mergeCell ref="J187:J188"/>
    <mergeCell ref="K187:K188"/>
    <mergeCell ref="L187:L188"/>
    <mergeCell ref="A187:A202"/>
    <mergeCell ref="B187:C188"/>
    <mergeCell ref="D187:D188"/>
    <mergeCell ref="E187:E188"/>
    <mergeCell ref="F187:F188"/>
    <mergeCell ref="B199:C200"/>
    <mergeCell ref="B201:C202"/>
    <mergeCell ref="D201:D202"/>
    <mergeCell ref="Q183:Q184"/>
    <mergeCell ref="R183:R184"/>
    <mergeCell ref="S183:S184"/>
    <mergeCell ref="I191:I192"/>
    <mergeCell ref="M187:M188"/>
    <mergeCell ref="N187:N188"/>
    <mergeCell ref="O187:O188"/>
    <mergeCell ref="P187:P188"/>
    <mergeCell ref="Q187:Q188"/>
    <mergeCell ref="R187:R188"/>
    <mergeCell ref="S178:S179"/>
    <mergeCell ref="T178:T179"/>
    <mergeCell ref="B180:T180"/>
    <mergeCell ref="A181:A184"/>
    <mergeCell ref="B181:C182"/>
    <mergeCell ref="D181:D182"/>
    <mergeCell ref="E181:E182"/>
    <mergeCell ref="F181:F182"/>
    <mergeCell ref="G181:G182"/>
    <mergeCell ref="M178:M179"/>
    <mergeCell ref="N178:N179"/>
    <mergeCell ref="O178:O179"/>
    <mergeCell ref="P178:P179"/>
    <mergeCell ref="Q178:Q179"/>
    <mergeCell ref="R178:R179"/>
    <mergeCell ref="G178:G179"/>
    <mergeCell ref="H178:H179"/>
    <mergeCell ref="I178:I179"/>
    <mergeCell ref="J178:J179"/>
    <mergeCell ref="K178:K179"/>
    <mergeCell ref="L178:L179"/>
    <mergeCell ref="T181:T182"/>
    <mergeCell ref="B183:C184"/>
    <mergeCell ref="D183:D184"/>
    <mergeCell ref="E183:E184"/>
    <mergeCell ref="F183:F184"/>
    <mergeCell ref="G183:G184"/>
    <mergeCell ref="H183:H184"/>
    <mergeCell ref="I183:I184"/>
    <mergeCell ref="J183:J184"/>
    <mergeCell ref="N181:N182"/>
    <mergeCell ref="O181:O182"/>
    <mergeCell ref="M176:M177"/>
    <mergeCell ref="N176:N177"/>
    <mergeCell ref="O176:O177"/>
    <mergeCell ref="S174:S175"/>
    <mergeCell ref="T174:T175"/>
    <mergeCell ref="C176:C177"/>
    <mergeCell ref="D176:D177"/>
    <mergeCell ref="E176:E177"/>
    <mergeCell ref="F176:F177"/>
    <mergeCell ref="G176:G177"/>
    <mergeCell ref="H176:H177"/>
    <mergeCell ref="I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0:C171"/>
    <mergeCell ref="D170:D171"/>
    <mergeCell ref="E170:E171"/>
    <mergeCell ref="F170:F171"/>
    <mergeCell ref="G170:G171"/>
    <mergeCell ref="Q172:Q173"/>
    <mergeCell ref="R172:R173"/>
    <mergeCell ref="S172:S173"/>
    <mergeCell ref="T172:T173"/>
    <mergeCell ref="B174:B179"/>
    <mergeCell ref="C174:C175"/>
    <mergeCell ref="D174:D175"/>
    <mergeCell ref="E174:E175"/>
    <mergeCell ref="F174:F175"/>
    <mergeCell ref="K172:K173"/>
    <mergeCell ref="L172:L173"/>
    <mergeCell ref="M172:M173"/>
    <mergeCell ref="N172:N173"/>
    <mergeCell ref="O172:O173"/>
    <mergeCell ref="P172:P173"/>
    <mergeCell ref="P176:P177"/>
    <mergeCell ref="Q176:Q177"/>
    <mergeCell ref="R176:R177"/>
    <mergeCell ref="S176:S177"/>
    <mergeCell ref="T176:T177"/>
    <mergeCell ref="C178:C179"/>
    <mergeCell ref="D178:D179"/>
    <mergeCell ref="E178:E179"/>
    <mergeCell ref="F178:F179"/>
    <mergeCell ref="J176:J177"/>
    <mergeCell ref="K176:K177"/>
    <mergeCell ref="L176:L177"/>
    <mergeCell ref="F172:F173"/>
    <mergeCell ref="G172:G173"/>
    <mergeCell ref="H172:H173"/>
    <mergeCell ref="I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S168:S169"/>
    <mergeCell ref="T168:T169"/>
    <mergeCell ref="I168:I169"/>
    <mergeCell ref="J168:J169"/>
    <mergeCell ref="K168:K169"/>
    <mergeCell ref="L168:L169"/>
    <mergeCell ref="M168:M169"/>
    <mergeCell ref="N168:N169"/>
    <mergeCell ref="S166:S167"/>
    <mergeCell ref="T166:T167"/>
    <mergeCell ref="B168:B173"/>
    <mergeCell ref="C168:C169"/>
    <mergeCell ref="D168:D169"/>
    <mergeCell ref="E168:E169"/>
    <mergeCell ref="F168:F169"/>
    <mergeCell ref="G168:G169"/>
    <mergeCell ref="H168:H169"/>
    <mergeCell ref="M166:M167"/>
    <mergeCell ref="N166:N167"/>
    <mergeCell ref="O166:O167"/>
    <mergeCell ref="P166:P167"/>
    <mergeCell ref="Q166:Q167"/>
    <mergeCell ref="R166:R167"/>
    <mergeCell ref="G166:G167"/>
    <mergeCell ref="H166:H167"/>
    <mergeCell ref="I166:I167"/>
    <mergeCell ref="J166:J167"/>
    <mergeCell ref="K166:K167"/>
    <mergeCell ref="T170:T171"/>
    <mergeCell ref="C172:C173"/>
    <mergeCell ref="D172:D173"/>
    <mergeCell ref="E172:E173"/>
    <mergeCell ref="F164:F165"/>
    <mergeCell ref="G164:G165"/>
    <mergeCell ref="H164:H165"/>
    <mergeCell ref="I164:I165"/>
    <mergeCell ref="M162:M163"/>
    <mergeCell ref="N162:N163"/>
    <mergeCell ref="O162:O163"/>
    <mergeCell ref="P162:P163"/>
    <mergeCell ref="Q162:Q163"/>
    <mergeCell ref="R162:R163"/>
    <mergeCell ref="G162:G163"/>
    <mergeCell ref="H162:H163"/>
    <mergeCell ref="I162:I163"/>
    <mergeCell ref="J162:J163"/>
    <mergeCell ref="K162:K163"/>
    <mergeCell ref="L162:L163"/>
    <mergeCell ref="O168:O169"/>
    <mergeCell ref="P168:P169"/>
    <mergeCell ref="Q168:Q169"/>
    <mergeCell ref="R168:R169"/>
    <mergeCell ref="B162:B167"/>
    <mergeCell ref="C162:C163"/>
    <mergeCell ref="D162:D163"/>
    <mergeCell ref="E162:E163"/>
    <mergeCell ref="F162:F163"/>
    <mergeCell ref="K160:K161"/>
    <mergeCell ref="L160:L161"/>
    <mergeCell ref="M160:M161"/>
    <mergeCell ref="N160:N161"/>
    <mergeCell ref="O160:O161"/>
    <mergeCell ref="P160:P161"/>
    <mergeCell ref="L166:L167"/>
    <mergeCell ref="P164:P165"/>
    <mergeCell ref="Q164:Q165"/>
    <mergeCell ref="R164:R165"/>
    <mergeCell ref="S164:S165"/>
    <mergeCell ref="T164:T165"/>
    <mergeCell ref="C166:C167"/>
    <mergeCell ref="D166:D167"/>
    <mergeCell ref="E166:E167"/>
    <mergeCell ref="F166:F167"/>
    <mergeCell ref="J164:J165"/>
    <mergeCell ref="K164:K165"/>
    <mergeCell ref="L164:L165"/>
    <mergeCell ref="M164:M165"/>
    <mergeCell ref="N164:N165"/>
    <mergeCell ref="O164:O165"/>
    <mergeCell ref="S162:S163"/>
    <mergeCell ref="T162:T163"/>
    <mergeCell ref="C164:C165"/>
    <mergeCell ref="D164:D165"/>
    <mergeCell ref="E164:E165"/>
    <mergeCell ref="T158:T159"/>
    <mergeCell ref="C160:C161"/>
    <mergeCell ref="D160:D161"/>
    <mergeCell ref="E160:E161"/>
    <mergeCell ref="F160:F161"/>
    <mergeCell ref="G160:G161"/>
    <mergeCell ref="H160:H161"/>
    <mergeCell ref="I160:I161"/>
    <mergeCell ref="J160:J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C158:C159"/>
    <mergeCell ref="D158:D159"/>
    <mergeCell ref="E158:E159"/>
    <mergeCell ref="F158:F159"/>
    <mergeCell ref="G158:G159"/>
    <mergeCell ref="Q160:Q161"/>
    <mergeCell ref="R160:R161"/>
    <mergeCell ref="S160:S161"/>
    <mergeCell ref="T160:T161"/>
    <mergeCell ref="O156:O157"/>
    <mergeCell ref="P156:P157"/>
    <mergeCell ref="Q156:Q157"/>
    <mergeCell ref="R156:R157"/>
    <mergeCell ref="S156:S157"/>
    <mergeCell ref="T156:T157"/>
    <mergeCell ref="I156:I157"/>
    <mergeCell ref="J156:J157"/>
    <mergeCell ref="K156:K157"/>
    <mergeCell ref="L156:L157"/>
    <mergeCell ref="M156:M157"/>
    <mergeCell ref="N156:N157"/>
    <mergeCell ref="S154:S155"/>
    <mergeCell ref="T154:T155"/>
    <mergeCell ref="B156:B161"/>
    <mergeCell ref="C156:C157"/>
    <mergeCell ref="D156:D157"/>
    <mergeCell ref="E156:E157"/>
    <mergeCell ref="F156:F157"/>
    <mergeCell ref="G156:G157"/>
    <mergeCell ref="H156:H157"/>
    <mergeCell ref="M154:M155"/>
    <mergeCell ref="N154:N155"/>
    <mergeCell ref="O154:O155"/>
    <mergeCell ref="P154:P155"/>
    <mergeCell ref="Q154:Q155"/>
    <mergeCell ref="R154:R155"/>
    <mergeCell ref="G154:G155"/>
    <mergeCell ref="H154:H155"/>
    <mergeCell ref="I154:I155"/>
    <mergeCell ref="J154:J155"/>
    <mergeCell ref="K154:K155"/>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T148:T149"/>
    <mergeCell ref="B150:B155"/>
    <mergeCell ref="C150:C151"/>
    <mergeCell ref="D150:D151"/>
    <mergeCell ref="E150:E151"/>
    <mergeCell ref="F150:F151"/>
    <mergeCell ref="K148:K149"/>
    <mergeCell ref="L148:L149"/>
    <mergeCell ref="M148:M149"/>
    <mergeCell ref="N148:N149"/>
    <mergeCell ref="O148:O149"/>
    <mergeCell ref="P148:P149"/>
    <mergeCell ref="L154:L155"/>
    <mergeCell ref="P152:P153"/>
    <mergeCell ref="Q152:Q153"/>
    <mergeCell ref="R152:R153"/>
    <mergeCell ref="S152:S153"/>
    <mergeCell ref="T152:T153"/>
    <mergeCell ref="C154:C155"/>
    <mergeCell ref="D154:D155"/>
    <mergeCell ref="E154:E155"/>
    <mergeCell ref="F154:F155"/>
    <mergeCell ref="J152:J153"/>
    <mergeCell ref="K152:K153"/>
    <mergeCell ref="L152:L153"/>
    <mergeCell ref="M152:M153"/>
    <mergeCell ref="N152:N153"/>
    <mergeCell ref="O152:O153"/>
    <mergeCell ref="S150:S151"/>
    <mergeCell ref="T150:T151"/>
    <mergeCell ref="C152:C153"/>
    <mergeCell ref="D152:D153"/>
    <mergeCell ref="P146:P147"/>
    <mergeCell ref="Q146:Q147"/>
    <mergeCell ref="R146:R147"/>
    <mergeCell ref="S146:S147"/>
    <mergeCell ref="H146:H147"/>
    <mergeCell ref="I146:I147"/>
    <mergeCell ref="J146:J147"/>
    <mergeCell ref="K146:K147"/>
    <mergeCell ref="L146:L147"/>
    <mergeCell ref="M146:M147"/>
    <mergeCell ref="C146:C147"/>
    <mergeCell ref="D146:D147"/>
    <mergeCell ref="E146:E147"/>
    <mergeCell ref="F146:F147"/>
    <mergeCell ref="G146:G147"/>
    <mergeCell ref="Q148:Q149"/>
    <mergeCell ref="R148:R149"/>
    <mergeCell ref="S148:S149"/>
    <mergeCell ref="K144:K145"/>
    <mergeCell ref="L144:L145"/>
    <mergeCell ref="M144:M145"/>
    <mergeCell ref="N144:N145"/>
    <mergeCell ref="O144:O145"/>
    <mergeCell ref="P144:P145"/>
    <mergeCell ref="E144:E145"/>
    <mergeCell ref="F144:F145"/>
    <mergeCell ref="G144:G145"/>
    <mergeCell ref="H144:H145"/>
    <mergeCell ref="I144:I145"/>
    <mergeCell ref="J144:J145"/>
    <mergeCell ref="B143:T143"/>
    <mergeCell ref="A144:A179"/>
    <mergeCell ref="B144:B149"/>
    <mergeCell ref="C144:C145"/>
    <mergeCell ref="D144:D145"/>
    <mergeCell ref="Q144:Q145"/>
    <mergeCell ref="R144:R145"/>
    <mergeCell ref="S144:S145"/>
    <mergeCell ref="T144:T145"/>
    <mergeCell ref="T146:T147"/>
    <mergeCell ref="C148:C149"/>
    <mergeCell ref="D148:D149"/>
    <mergeCell ref="E148:E149"/>
    <mergeCell ref="F148:F149"/>
    <mergeCell ref="G148:G149"/>
    <mergeCell ref="H148:H149"/>
    <mergeCell ref="I148:I149"/>
    <mergeCell ref="J148:J149"/>
    <mergeCell ref="N146:N147"/>
    <mergeCell ref="O146:O147"/>
    <mergeCell ref="N141:N142"/>
    <mergeCell ref="O141:O142"/>
    <mergeCell ref="P141:P142"/>
    <mergeCell ref="T139:T140"/>
    <mergeCell ref="I141:I142"/>
    <mergeCell ref="J141:J142"/>
    <mergeCell ref="N139:N140"/>
    <mergeCell ref="O139:O140"/>
    <mergeCell ref="P139:P140"/>
    <mergeCell ref="Q139:Q140"/>
    <mergeCell ref="R139:R140"/>
    <mergeCell ref="S139:S140"/>
    <mergeCell ref="I139:I140"/>
    <mergeCell ref="R132:R133"/>
    <mergeCell ref="S132:S133"/>
    <mergeCell ref="O137:O138"/>
    <mergeCell ref="P137:P138"/>
    <mergeCell ref="Q141:Q142"/>
    <mergeCell ref="R141:R142"/>
    <mergeCell ref="S141:S142"/>
    <mergeCell ref="T141:T142"/>
    <mergeCell ref="K141:K142"/>
    <mergeCell ref="L141:L142"/>
    <mergeCell ref="M141:M142"/>
    <mergeCell ref="L139:L140"/>
    <mergeCell ref="M139:M140"/>
    <mergeCell ref="C139:C140"/>
    <mergeCell ref="D139:D140"/>
    <mergeCell ref="T137:T138"/>
    <mergeCell ref="I137:I138"/>
    <mergeCell ref="J137:J138"/>
    <mergeCell ref="K137:K138"/>
    <mergeCell ref="L137:L138"/>
    <mergeCell ref="M137:M138"/>
    <mergeCell ref="N137:N138"/>
    <mergeCell ref="T132:T133"/>
    <mergeCell ref="E139:E140"/>
    <mergeCell ref="F139:F140"/>
    <mergeCell ref="G139:G140"/>
    <mergeCell ref="R137:R138"/>
    <mergeCell ref="S137:S138"/>
    <mergeCell ref="L132:L133"/>
    <mergeCell ref="M132:M133"/>
    <mergeCell ref="B134:B136"/>
    <mergeCell ref="B137:B142"/>
    <mergeCell ref="C137:C138"/>
    <mergeCell ref="D137:D138"/>
    <mergeCell ref="E137:E138"/>
    <mergeCell ref="F137:F138"/>
    <mergeCell ref="G137:G138"/>
    <mergeCell ref="H137:H138"/>
    <mergeCell ref="N132:N133"/>
    <mergeCell ref="O132:O133"/>
    <mergeCell ref="P132:P133"/>
    <mergeCell ref="Q132:Q133"/>
    <mergeCell ref="B128:B133"/>
    <mergeCell ref="C141:C142"/>
    <mergeCell ref="D141:D142"/>
    <mergeCell ref="E141:E142"/>
    <mergeCell ref="F141:F142"/>
    <mergeCell ref="G141:G142"/>
    <mergeCell ref="H132:H133"/>
    <mergeCell ref="I132:I133"/>
    <mergeCell ref="J132:J133"/>
    <mergeCell ref="K132:K133"/>
    <mergeCell ref="H141:H142"/>
    <mergeCell ref="Q137:Q138"/>
    <mergeCell ref="H139:H140"/>
    <mergeCell ref="C132:C133"/>
    <mergeCell ref="D132:D133"/>
    <mergeCell ref="E132:E133"/>
    <mergeCell ref="F132:F133"/>
    <mergeCell ref="G132:G133"/>
    <mergeCell ref="J139:J140"/>
    <mergeCell ref="K139:K140"/>
    <mergeCell ref="I130:I131"/>
    <mergeCell ref="J130:J131"/>
    <mergeCell ref="K130:K131"/>
    <mergeCell ref="L130:L131"/>
    <mergeCell ref="M130:M131"/>
    <mergeCell ref="N130:N131"/>
    <mergeCell ref="R128:R129"/>
    <mergeCell ref="S128:S129"/>
    <mergeCell ref="T128:T129"/>
    <mergeCell ref="S130:S131"/>
    <mergeCell ref="T130:T131"/>
    <mergeCell ref="J128:J129"/>
    <mergeCell ref="C128:C129"/>
    <mergeCell ref="D128:D129"/>
    <mergeCell ref="E128:E129"/>
    <mergeCell ref="O130:O131"/>
    <mergeCell ref="P130:P131"/>
    <mergeCell ref="Q130:Q131"/>
    <mergeCell ref="C130:C131"/>
    <mergeCell ref="D130:D131"/>
    <mergeCell ref="E130:E131"/>
    <mergeCell ref="F130:F131"/>
    <mergeCell ref="G130:G131"/>
    <mergeCell ref="H130:H131"/>
    <mergeCell ref="L128:L129"/>
    <mergeCell ref="M128:M129"/>
    <mergeCell ref="N128:N129"/>
    <mergeCell ref="O128:O129"/>
    <mergeCell ref="P128:P129"/>
    <mergeCell ref="Q128:Q129"/>
    <mergeCell ref="F128:F129"/>
    <mergeCell ref="G128:G129"/>
    <mergeCell ref="H128:H129"/>
    <mergeCell ref="I128:I129"/>
    <mergeCell ref="R130:R131"/>
    <mergeCell ref="T122:T123"/>
    <mergeCell ref="C124:C125"/>
    <mergeCell ref="D124:D125"/>
    <mergeCell ref="E124:E125"/>
    <mergeCell ref="F124:F125"/>
    <mergeCell ref="J122:J123"/>
    <mergeCell ref="K122:K123"/>
    <mergeCell ref="L122:L123"/>
    <mergeCell ref="M122:M123"/>
    <mergeCell ref="N122:N123"/>
    <mergeCell ref="O122:O123"/>
    <mergeCell ref="K128:K129"/>
    <mergeCell ref="P126:P127"/>
    <mergeCell ref="Q126:Q127"/>
    <mergeCell ref="R126:R127"/>
    <mergeCell ref="S126:S127"/>
    <mergeCell ref="T126:T127"/>
    <mergeCell ref="J126:J127"/>
    <mergeCell ref="K126:K127"/>
    <mergeCell ref="L126:L127"/>
    <mergeCell ref="M126:M127"/>
    <mergeCell ref="N126:N127"/>
    <mergeCell ref="O126:O127"/>
    <mergeCell ref="S124:S125"/>
    <mergeCell ref="T124:T125"/>
    <mergeCell ref="C126:C127"/>
    <mergeCell ref="D126:D127"/>
    <mergeCell ref="E126:E127"/>
    <mergeCell ref="F126:F127"/>
    <mergeCell ref="B122:B127"/>
    <mergeCell ref="C122:C123"/>
    <mergeCell ref="D122:D123"/>
    <mergeCell ref="E122:E123"/>
    <mergeCell ref="F122:F123"/>
    <mergeCell ref="G122:G123"/>
    <mergeCell ref="H122:H123"/>
    <mergeCell ref="I122:I123"/>
    <mergeCell ref="N120:N121"/>
    <mergeCell ref="O120:O121"/>
    <mergeCell ref="G126:G127"/>
    <mergeCell ref="H126:H127"/>
    <mergeCell ref="I126:I127"/>
    <mergeCell ref="D120:D121"/>
    <mergeCell ref="E120:E121"/>
    <mergeCell ref="F120:F121"/>
    <mergeCell ref="G120:G121"/>
    <mergeCell ref="C120:C121"/>
    <mergeCell ref="G124:G125"/>
    <mergeCell ref="P120:P121"/>
    <mergeCell ref="Q120:Q121"/>
    <mergeCell ref="R120:R121"/>
    <mergeCell ref="S120:S121"/>
    <mergeCell ref="H120:H121"/>
    <mergeCell ref="I120:I121"/>
    <mergeCell ref="J120:J121"/>
    <mergeCell ref="K120:K121"/>
    <mergeCell ref="L120:L121"/>
    <mergeCell ref="M120:M121"/>
    <mergeCell ref="H124:H125"/>
    <mergeCell ref="I124:I125"/>
    <mergeCell ref="J124:J125"/>
    <mergeCell ref="K124:K125"/>
    <mergeCell ref="L124:L125"/>
    <mergeCell ref="P122:P123"/>
    <mergeCell ref="Q122:Q123"/>
    <mergeCell ref="R122:R123"/>
    <mergeCell ref="S122:S123"/>
    <mergeCell ref="P124:P125"/>
    <mergeCell ref="Q124:Q125"/>
    <mergeCell ref="R124:R125"/>
    <mergeCell ref="M124:M125"/>
    <mergeCell ref="N124:N125"/>
    <mergeCell ref="O124:O125"/>
    <mergeCell ref="K118:K119"/>
    <mergeCell ref="L118:L119"/>
    <mergeCell ref="M118:M119"/>
    <mergeCell ref="N118:N119"/>
    <mergeCell ref="O118:O119"/>
    <mergeCell ref="P118:P119"/>
    <mergeCell ref="T116:T117"/>
    <mergeCell ref="C118:C119"/>
    <mergeCell ref="D118:D119"/>
    <mergeCell ref="E118:E119"/>
    <mergeCell ref="F118:F119"/>
    <mergeCell ref="G118:G119"/>
    <mergeCell ref="H118:H119"/>
    <mergeCell ref="I118:I119"/>
    <mergeCell ref="J118:J119"/>
    <mergeCell ref="N116:N117"/>
    <mergeCell ref="O116:O117"/>
    <mergeCell ref="P116:P117"/>
    <mergeCell ref="Q116:Q117"/>
    <mergeCell ref="R116:R117"/>
    <mergeCell ref="S116:S117"/>
    <mergeCell ref="H116:H117"/>
    <mergeCell ref="I116:I117"/>
    <mergeCell ref="R118:R119"/>
    <mergeCell ref="S118:S119"/>
    <mergeCell ref="T118:T119"/>
    <mergeCell ref="T120:T121"/>
    <mergeCell ref="J116:J117"/>
    <mergeCell ref="K116:K117"/>
    <mergeCell ref="L116:L117"/>
    <mergeCell ref="M116:M117"/>
    <mergeCell ref="T113:T114"/>
    <mergeCell ref="B115:T115"/>
    <mergeCell ref="A116:A142"/>
    <mergeCell ref="B116:B121"/>
    <mergeCell ref="C116:C117"/>
    <mergeCell ref="D116:D117"/>
    <mergeCell ref="E116:E117"/>
    <mergeCell ref="F116:F117"/>
    <mergeCell ref="G116:G117"/>
    <mergeCell ref="N113:N114"/>
    <mergeCell ref="O113:O114"/>
    <mergeCell ref="P113:P114"/>
    <mergeCell ref="Q113:Q114"/>
    <mergeCell ref="R113:R114"/>
    <mergeCell ref="S113:S114"/>
    <mergeCell ref="H113:H114"/>
    <mergeCell ref="I113:I114"/>
    <mergeCell ref="J113:J114"/>
    <mergeCell ref="K113:K114"/>
    <mergeCell ref="L113:L114"/>
    <mergeCell ref="M113:M114"/>
    <mergeCell ref="C113:C114"/>
    <mergeCell ref="D113:D114"/>
    <mergeCell ref="E113:E114"/>
    <mergeCell ref="F113:F114"/>
    <mergeCell ref="G113:G114"/>
    <mergeCell ref="Q118:Q119"/>
    <mergeCell ref="S111:S112"/>
    <mergeCell ref="T111:T112"/>
    <mergeCell ref="I111:I112"/>
    <mergeCell ref="J111:J112"/>
    <mergeCell ref="K111:K112"/>
    <mergeCell ref="L111:L112"/>
    <mergeCell ref="M111:M112"/>
    <mergeCell ref="N111:N112"/>
    <mergeCell ref="R109:R110"/>
    <mergeCell ref="S109:S110"/>
    <mergeCell ref="T109:T110"/>
    <mergeCell ref="C111:C112"/>
    <mergeCell ref="D111:D112"/>
    <mergeCell ref="E111:E112"/>
    <mergeCell ref="F111:F112"/>
    <mergeCell ref="G111:G112"/>
    <mergeCell ref="H111:H112"/>
    <mergeCell ref="L109:L110"/>
    <mergeCell ref="M109:M110"/>
    <mergeCell ref="N109:N110"/>
    <mergeCell ref="O109:O110"/>
    <mergeCell ref="P109:P110"/>
    <mergeCell ref="Q109:Q110"/>
    <mergeCell ref="F109:F110"/>
    <mergeCell ref="G109:G110"/>
    <mergeCell ref="H109:H110"/>
    <mergeCell ref="I109:I110"/>
    <mergeCell ref="J109:J110"/>
    <mergeCell ref="S107:S108"/>
    <mergeCell ref="T107:T108"/>
    <mergeCell ref="B109:B114"/>
    <mergeCell ref="C109:C110"/>
    <mergeCell ref="D109:D110"/>
    <mergeCell ref="E109:E110"/>
    <mergeCell ref="J107:J108"/>
    <mergeCell ref="K107:K108"/>
    <mergeCell ref="L107:L108"/>
    <mergeCell ref="M107:M108"/>
    <mergeCell ref="N107:N108"/>
    <mergeCell ref="O107:O108"/>
    <mergeCell ref="S105:S106"/>
    <mergeCell ref="T105:T106"/>
    <mergeCell ref="C107:C108"/>
    <mergeCell ref="D107:D108"/>
    <mergeCell ref="E107:E108"/>
    <mergeCell ref="F107:F108"/>
    <mergeCell ref="G107:G108"/>
    <mergeCell ref="H107:H108"/>
    <mergeCell ref="I107:I108"/>
    <mergeCell ref="M105:M106"/>
    <mergeCell ref="N105:N106"/>
    <mergeCell ref="O105:O106"/>
    <mergeCell ref="P105:P106"/>
    <mergeCell ref="Q105:Q106"/>
    <mergeCell ref="R105:R106"/>
    <mergeCell ref="G105:G106"/>
    <mergeCell ref="O111:O112"/>
    <mergeCell ref="P111:P112"/>
    <mergeCell ref="Q111:Q112"/>
    <mergeCell ref="R111:R112"/>
    <mergeCell ref="F105:F106"/>
    <mergeCell ref="J103:J104"/>
    <mergeCell ref="K103:K104"/>
    <mergeCell ref="L103:L104"/>
    <mergeCell ref="M103:M104"/>
    <mergeCell ref="N103:N104"/>
    <mergeCell ref="O103:O104"/>
    <mergeCell ref="D103:D104"/>
    <mergeCell ref="E103:E104"/>
    <mergeCell ref="F103:F104"/>
    <mergeCell ref="G103:G104"/>
    <mergeCell ref="H103:H104"/>
    <mergeCell ref="I103:I104"/>
    <mergeCell ref="K109:K110"/>
    <mergeCell ref="P107:P108"/>
    <mergeCell ref="Q107:Q108"/>
    <mergeCell ref="R107:R108"/>
    <mergeCell ref="B97:B99"/>
    <mergeCell ref="B100:T100"/>
    <mergeCell ref="A101:A114"/>
    <mergeCell ref="B101:C101"/>
    <mergeCell ref="B102:C102"/>
    <mergeCell ref="B103:B108"/>
    <mergeCell ref="C103:C104"/>
    <mergeCell ref="M95:M96"/>
    <mergeCell ref="N95:N96"/>
    <mergeCell ref="O95:O96"/>
    <mergeCell ref="P95:P96"/>
    <mergeCell ref="Q95:Q96"/>
    <mergeCell ref="R95:R96"/>
    <mergeCell ref="G95:G96"/>
    <mergeCell ref="H95:H96"/>
    <mergeCell ref="I95:I96"/>
    <mergeCell ref="J95:J96"/>
    <mergeCell ref="K95:K96"/>
    <mergeCell ref="L95:L96"/>
    <mergeCell ref="H105:H106"/>
    <mergeCell ref="I105:I106"/>
    <mergeCell ref="J105:J106"/>
    <mergeCell ref="K105:K106"/>
    <mergeCell ref="L105:L106"/>
    <mergeCell ref="P103:P104"/>
    <mergeCell ref="Q103:Q104"/>
    <mergeCell ref="R103:R104"/>
    <mergeCell ref="S103:S104"/>
    <mergeCell ref="T103:T104"/>
    <mergeCell ref="C105:C106"/>
    <mergeCell ref="D105:D106"/>
    <mergeCell ref="E105:E106"/>
    <mergeCell ref="D95:D96"/>
    <mergeCell ref="E95:E96"/>
    <mergeCell ref="F95:F96"/>
    <mergeCell ref="J93:J94"/>
    <mergeCell ref="K93:K94"/>
    <mergeCell ref="L93:L94"/>
    <mergeCell ref="M93:M94"/>
    <mergeCell ref="N93:N94"/>
    <mergeCell ref="O93:O94"/>
    <mergeCell ref="S91:S92"/>
    <mergeCell ref="T91:T92"/>
    <mergeCell ref="C93:C94"/>
    <mergeCell ref="D93:D94"/>
    <mergeCell ref="E93:E94"/>
    <mergeCell ref="F93:F94"/>
    <mergeCell ref="G93:G94"/>
    <mergeCell ref="H93:H94"/>
    <mergeCell ref="I93:I94"/>
    <mergeCell ref="M91:M92"/>
    <mergeCell ref="N91:N92"/>
    <mergeCell ref="O91:O92"/>
    <mergeCell ref="P91:P92"/>
    <mergeCell ref="Q91:Q92"/>
    <mergeCell ref="R91:R92"/>
    <mergeCell ref="G91:G92"/>
    <mergeCell ref="H91:H92"/>
    <mergeCell ref="S95:S96"/>
    <mergeCell ref="T95:T96"/>
    <mergeCell ref="G81:G82"/>
    <mergeCell ref="H81:H82"/>
    <mergeCell ref="I91:I92"/>
    <mergeCell ref="J91:J92"/>
    <mergeCell ref="K91:K92"/>
    <mergeCell ref="L91:L92"/>
    <mergeCell ref="S85:S86"/>
    <mergeCell ref="T85:T86"/>
    <mergeCell ref="B87:B89"/>
    <mergeCell ref="B91:B96"/>
    <mergeCell ref="C91:C92"/>
    <mergeCell ref="D91:D92"/>
    <mergeCell ref="E91:E92"/>
    <mergeCell ref="F91:F92"/>
    <mergeCell ref="M85:M86"/>
    <mergeCell ref="N85:N86"/>
    <mergeCell ref="O85:O86"/>
    <mergeCell ref="P85:P86"/>
    <mergeCell ref="Q85:Q86"/>
    <mergeCell ref="R85:R86"/>
    <mergeCell ref="G85:G86"/>
    <mergeCell ref="H85:H86"/>
    <mergeCell ref="I85:I86"/>
    <mergeCell ref="J85:J86"/>
    <mergeCell ref="K85:K86"/>
    <mergeCell ref="L85:L86"/>
    <mergeCell ref="P93:P94"/>
    <mergeCell ref="Q93:Q94"/>
    <mergeCell ref="R93:R94"/>
    <mergeCell ref="S93:S94"/>
    <mergeCell ref="T93:T94"/>
    <mergeCell ref="C95:C96"/>
    <mergeCell ref="M76:M77"/>
    <mergeCell ref="N76:N77"/>
    <mergeCell ref="P83:P84"/>
    <mergeCell ref="Q83:Q84"/>
    <mergeCell ref="R83:R84"/>
    <mergeCell ref="S83:S84"/>
    <mergeCell ref="T83:T84"/>
    <mergeCell ref="C85:C86"/>
    <mergeCell ref="D85:D86"/>
    <mergeCell ref="E85:E86"/>
    <mergeCell ref="F85:F86"/>
    <mergeCell ref="J83:J84"/>
    <mergeCell ref="K83:K84"/>
    <mergeCell ref="L83:L84"/>
    <mergeCell ref="M83:M84"/>
    <mergeCell ref="N83:N84"/>
    <mergeCell ref="O83:O84"/>
    <mergeCell ref="S81:S82"/>
    <mergeCell ref="T81:T82"/>
    <mergeCell ref="C83:C84"/>
    <mergeCell ref="D83:D84"/>
    <mergeCell ref="E83:E84"/>
    <mergeCell ref="F83:F84"/>
    <mergeCell ref="G83:G84"/>
    <mergeCell ref="H83:H84"/>
    <mergeCell ref="I83:I84"/>
    <mergeCell ref="M81:M82"/>
    <mergeCell ref="N81:N82"/>
    <mergeCell ref="O81:O82"/>
    <mergeCell ref="P81:P82"/>
    <mergeCell ref="Q81:Q82"/>
    <mergeCell ref="R81:R82"/>
    <mergeCell ref="P72:P73"/>
    <mergeCell ref="Q72:Q73"/>
    <mergeCell ref="R72:R73"/>
    <mergeCell ref="S72:S73"/>
    <mergeCell ref="H72:H73"/>
    <mergeCell ref="I72:I73"/>
    <mergeCell ref="J72:J73"/>
    <mergeCell ref="K72:K73"/>
    <mergeCell ref="L72:L73"/>
    <mergeCell ref="M72:M73"/>
    <mergeCell ref="I81:I82"/>
    <mergeCell ref="J81:J82"/>
    <mergeCell ref="K81:K82"/>
    <mergeCell ref="L81:L82"/>
    <mergeCell ref="B78:T78"/>
    <mergeCell ref="B79:T79"/>
    <mergeCell ref="A80:A99"/>
    <mergeCell ref="B81:B86"/>
    <mergeCell ref="C81:C82"/>
    <mergeCell ref="D81:D82"/>
    <mergeCell ref="E81:E82"/>
    <mergeCell ref="F81:F82"/>
    <mergeCell ref="O76:O77"/>
    <mergeCell ref="P76:P77"/>
    <mergeCell ref="Q76:Q77"/>
    <mergeCell ref="R76:R77"/>
    <mergeCell ref="S76:S77"/>
    <mergeCell ref="T76:T77"/>
    <mergeCell ref="I76:I77"/>
    <mergeCell ref="J76:J77"/>
    <mergeCell ref="K76:K77"/>
    <mergeCell ref="L76:L77"/>
    <mergeCell ref="S68:S69"/>
    <mergeCell ref="T68:T69"/>
    <mergeCell ref="B71:T71"/>
    <mergeCell ref="A72:A77"/>
    <mergeCell ref="B72:C73"/>
    <mergeCell ref="D72:D73"/>
    <mergeCell ref="E72:E73"/>
    <mergeCell ref="F72:F73"/>
    <mergeCell ref="G72:G73"/>
    <mergeCell ref="M68:M69"/>
    <mergeCell ref="N68:N69"/>
    <mergeCell ref="O68:O69"/>
    <mergeCell ref="P68:P69"/>
    <mergeCell ref="Q68:Q69"/>
    <mergeCell ref="R68:R69"/>
    <mergeCell ref="G68:G69"/>
    <mergeCell ref="H68:H69"/>
    <mergeCell ref="I68:I69"/>
    <mergeCell ref="J68:J69"/>
    <mergeCell ref="K68:K69"/>
    <mergeCell ref="L68:L69"/>
    <mergeCell ref="T72:T73"/>
    <mergeCell ref="B74:C74"/>
    <mergeCell ref="B75:C75"/>
    <mergeCell ref="B76:C77"/>
    <mergeCell ref="D76:D77"/>
    <mergeCell ref="E76:E77"/>
    <mergeCell ref="F76:F77"/>
    <mergeCell ref="G76:G77"/>
    <mergeCell ref="H76:H77"/>
    <mergeCell ref="N72:N73"/>
    <mergeCell ref="O72:O73"/>
    <mergeCell ref="P66:P67"/>
    <mergeCell ref="Q66:Q67"/>
    <mergeCell ref="R66:R67"/>
    <mergeCell ref="S66:S67"/>
    <mergeCell ref="T66:T67"/>
    <mergeCell ref="B68:C69"/>
    <mergeCell ref="D68:D69"/>
    <mergeCell ref="E68:E69"/>
    <mergeCell ref="F68:F69"/>
    <mergeCell ref="J66:J67"/>
    <mergeCell ref="K66:K67"/>
    <mergeCell ref="L66:L67"/>
    <mergeCell ref="M66:M67"/>
    <mergeCell ref="N66:N67"/>
    <mergeCell ref="O66:O67"/>
    <mergeCell ref="S64:S65"/>
    <mergeCell ref="T64:T65"/>
    <mergeCell ref="B66:C67"/>
    <mergeCell ref="D66:D67"/>
    <mergeCell ref="E66:E67"/>
    <mergeCell ref="F66:F67"/>
    <mergeCell ref="G66:G67"/>
    <mergeCell ref="H66:H67"/>
    <mergeCell ref="I66:I67"/>
    <mergeCell ref="M64:M65"/>
    <mergeCell ref="N64:N65"/>
    <mergeCell ref="O64:O65"/>
    <mergeCell ref="P64:P65"/>
    <mergeCell ref="Q64:Q65"/>
    <mergeCell ref="R64:R65"/>
    <mergeCell ref="G64:G65"/>
    <mergeCell ref="H64:H65"/>
    <mergeCell ref="I64:I65"/>
    <mergeCell ref="J64:J65"/>
    <mergeCell ref="K64:K65"/>
    <mergeCell ref="L64:L65"/>
    <mergeCell ref="B64:C65"/>
    <mergeCell ref="D64:D65"/>
    <mergeCell ref="E64:E65"/>
    <mergeCell ref="F64:F65"/>
    <mergeCell ref="O60:O61"/>
    <mergeCell ref="P60:P61"/>
    <mergeCell ref="Q60:Q61"/>
    <mergeCell ref="R60:R61"/>
    <mergeCell ref="S60:S61"/>
    <mergeCell ref="T60:T61"/>
    <mergeCell ref="I60:I61"/>
    <mergeCell ref="J60:J61"/>
    <mergeCell ref="K60:K61"/>
    <mergeCell ref="L60:L61"/>
    <mergeCell ref="M60:M61"/>
    <mergeCell ref="N60:N61"/>
    <mergeCell ref="B62:C63"/>
    <mergeCell ref="E62:E63"/>
    <mergeCell ref="I55:I56"/>
    <mergeCell ref="J55:J56"/>
    <mergeCell ref="N53:N54"/>
    <mergeCell ref="O53:O54"/>
    <mergeCell ref="P53:P54"/>
    <mergeCell ref="Q53:Q54"/>
    <mergeCell ref="R53:R54"/>
    <mergeCell ref="S53:S54"/>
    <mergeCell ref="H53:H54"/>
    <mergeCell ref="I53:I54"/>
    <mergeCell ref="R58:R59"/>
    <mergeCell ref="S58:S59"/>
    <mergeCell ref="T58:T59"/>
    <mergeCell ref="B60:C61"/>
    <mergeCell ref="D60:D61"/>
    <mergeCell ref="E60:E61"/>
    <mergeCell ref="F60:F61"/>
    <mergeCell ref="G60:G61"/>
    <mergeCell ref="H60:H61"/>
    <mergeCell ref="L58:L59"/>
    <mergeCell ref="M58:M59"/>
    <mergeCell ref="N58:N59"/>
    <mergeCell ref="O58:O59"/>
    <mergeCell ref="P58:P59"/>
    <mergeCell ref="Q58:Q59"/>
    <mergeCell ref="F58:F59"/>
    <mergeCell ref="G58:G59"/>
    <mergeCell ref="H58:H59"/>
    <mergeCell ref="I58:I59"/>
    <mergeCell ref="J58:J59"/>
    <mergeCell ref="K58:K59"/>
    <mergeCell ref="Q51:Q52"/>
    <mergeCell ref="R51:R52"/>
    <mergeCell ref="S51:S52"/>
    <mergeCell ref="T51:T52"/>
    <mergeCell ref="I51:I52"/>
    <mergeCell ref="J51:J52"/>
    <mergeCell ref="K51:K52"/>
    <mergeCell ref="L51:L52"/>
    <mergeCell ref="M51:M52"/>
    <mergeCell ref="N51:N52"/>
    <mergeCell ref="Q55:Q56"/>
    <mergeCell ref="R55:R56"/>
    <mergeCell ref="S55:S56"/>
    <mergeCell ref="T55:T56"/>
    <mergeCell ref="B57:T57"/>
    <mergeCell ref="A58:A69"/>
    <mergeCell ref="B58:C59"/>
    <mergeCell ref="D58:D59"/>
    <mergeCell ref="E58:E59"/>
    <mergeCell ref="K55:K56"/>
    <mergeCell ref="L55:L56"/>
    <mergeCell ref="M55:M56"/>
    <mergeCell ref="N55:N56"/>
    <mergeCell ref="O55:O56"/>
    <mergeCell ref="P55:P56"/>
    <mergeCell ref="T53:T54"/>
    <mergeCell ref="C55:C56"/>
    <mergeCell ref="D55:D56"/>
    <mergeCell ref="E55:E56"/>
    <mergeCell ref="F55:F56"/>
    <mergeCell ref="G55:G56"/>
    <mergeCell ref="H55:H56"/>
    <mergeCell ref="S49:S50"/>
    <mergeCell ref="T49:T50"/>
    <mergeCell ref="B51:B56"/>
    <mergeCell ref="C51:C52"/>
    <mergeCell ref="D51:D52"/>
    <mergeCell ref="E51:E52"/>
    <mergeCell ref="F51:F52"/>
    <mergeCell ref="G51:G52"/>
    <mergeCell ref="H51:H52"/>
    <mergeCell ref="M49:M50"/>
    <mergeCell ref="N49:N50"/>
    <mergeCell ref="O49:O50"/>
    <mergeCell ref="P49:P50"/>
    <mergeCell ref="Q49:Q50"/>
    <mergeCell ref="R49:R50"/>
    <mergeCell ref="G49:G50"/>
    <mergeCell ref="H49:H50"/>
    <mergeCell ref="I49:I50"/>
    <mergeCell ref="J49:J50"/>
    <mergeCell ref="K49:K50"/>
    <mergeCell ref="L49:L50"/>
    <mergeCell ref="J53:J54"/>
    <mergeCell ref="K53:K54"/>
    <mergeCell ref="L53:L54"/>
    <mergeCell ref="M53:M54"/>
    <mergeCell ref="C53:C54"/>
    <mergeCell ref="D53:D54"/>
    <mergeCell ref="E53:E54"/>
    <mergeCell ref="F53:F54"/>
    <mergeCell ref="G53:G54"/>
    <mergeCell ref="O51:O52"/>
    <mergeCell ref="P51:P52"/>
    <mergeCell ref="T45:T46"/>
    <mergeCell ref="C47:C48"/>
    <mergeCell ref="D47:D48"/>
    <mergeCell ref="E47:E48"/>
    <mergeCell ref="F47:F48"/>
    <mergeCell ref="G47:G48"/>
    <mergeCell ref="H47:H48"/>
    <mergeCell ref="I47:I48"/>
    <mergeCell ref="M45:M46"/>
    <mergeCell ref="N45:N46"/>
    <mergeCell ref="O45:O46"/>
    <mergeCell ref="P45:P46"/>
    <mergeCell ref="Q45:Q46"/>
    <mergeCell ref="R45:R46"/>
    <mergeCell ref="G45:G46"/>
    <mergeCell ref="H45:H46"/>
    <mergeCell ref="I45:I46"/>
    <mergeCell ref="J45:J46"/>
    <mergeCell ref="K45:K46"/>
    <mergeCell ref="L45:L46"/>
    <mergeCell ref="T43:T44"/>
    <mergeCell ref="B45:B50"/>
    <mergeCell ref="C45:C46"/>
    <mergeCell ref="D45:D46"/>
    <mergeCell ref="E45:E46"/>
    <mergeCell ref="F45:F46"/>
    <mergeCell ref="K43:K44"/>
    <mergeCell ref="L43:L44"/>
    <mergeCell ref="M43:M44"/>
    <mergeCell ref="N43:N44"/>
    <mergeCell ref="O43:O44"/>
    <mergeCell ref="P43:P44"/>
    <mergeCell ref="P47:P48"/>
    <mergeCell ref="Q47:Q48"/>
    <mergeCell ref="R47:R48"/>
    <mergeCell ref="S47:S48"/>
    <mergeCell ref="T47:T48"/>
    <mergeCell ref="C49:C50"/>
    <mergeCell ref="D49:D50"/>
    <mergeCell ref="E49:E50"/>
    <mergeCell ref="F49:F50"/>
    <mergeCell ref="J47:J48"/>
    <mergeCell ref="K47:K48"/>
    <mergeCell ref="L47:L48"/>
    <mergeCell ref="M47:M48"/>
    <mergeCell ref="C43:C44"/>
    <mergeCell ref="D43:D44"/>
    <mergeCell ref="E43:E44"/>
    <mergeCell ref="F43:F44"/>
    <mergeCell ref="N47:N48"/>
    <mergeCell ref="O47:O48"/>
    <mergeCell ref="S45:S46"/>
    <mergeCell ref="G43:G44"/>
    <mergeCell ref="H43:H44"/>
    <mergeCell ref="I43:I44"/>
    <mergeCell ref="J43:J44"/>
    <mergeCell ref="N41:N42"/>
    <mergeCell ref="O41:O42"/>
    <mergeCell ref="P41:P42"/>
    <mergeCell ref="Q41:Q42"/>
    <mergeCell ref="R41:R42"/>
    <mergeCell ref="S41:S42"/>
    <mergeCell ref="H41:H42"/>
    <mergeCell ref="I41:I42"/>
    <mergeCell ref="J41:J42"/>
    <mergeCell ref="K41:K42"/>
    <mergeCell ref="L41:L42"/>
    <mergeCell ref="M41:M42"/>
    <mergeCell ref="I36:I37"/>
    <mergeCell ref="J36:J37"/>
    <mergeCell ref="Q43:Q44"/>
    <mergeCell ref="R43:R44"/>
    <mergeCell ref="S43:S44"/>
    <mergeCell ref="P34:P35"/>
    <mergeCell ref="Q34:Q35"/>
    <mergeCell ref="R34:R35"/>
    <mergeCell ref="S34:S35"/>
    <mergeCell ref="H34:H35"/>
    <mergeCell ref="I34:I35"/>
    <mergeCell ref="Q39:Q40"/>
    <mergeCell ref="R39:R40"/>
    <mergeCell ref="S39:S40"/>
    <mergeCell ref="T39:T40"/>
    <mergeCell ref="C41:C42"/>
    <mergeCell ref="D41:D42"/>
    <mergeCell ref="E41:E42"/>
    <mergeCell ref="F41:F42"/>
    <mergeCell ref="G41:G42"/>
    <mergeCell ref="K39:K40"/>
    <mergeCell ref="L39:L40"/>
    <mergeCell ref="M39:M40"/>
    <mergeCell ref="N39:N40"/>
    <mergeCell ref="O39:O40"/>
    <mergeCell ref="P39:P40"/>
    <mergeCell ref="E39:E40"/>
    <mergeCell ref="F39:F40"/>
    <mergeCell ref="G39:G40"/>
    <mergeCell ref="H39:H40"/>
    <mergeCell ref="I39:I40"/>
    <mergeCell ref="J39:J40"/>
    <mergeCell ref="T41:T42"/>
    <mergeCell ref="S32:S33"/>
    <mergeCell ref="T32:T33"/>
    <mergeCell ref="I32:I33"/>
    <mergeCell ref="J32:J33"/>
    <mergeCell ref="K32:K33"/>
    <mergeCell ref="L32:L33"/>
    <mergeCell ref="M32:M33"/>
    <mergeCell ref="N32:N33"/>
    <mergeCell ref="Q36:Q37"/>
    <mergeCell ref="R36:R37"/>
    <mergeCell ref="S36:S37"/>
    <mergeCell ref="T36:T37"/>
    <mergeCell ref="B38:T38"/>
    <mergeCell ref="A39:A56"/>
    <mergeCell ref="B39:B44"/>
    <mergeCell ref="C39:C40"/>
    <mergeCell ref="D39:D40"/>
    <mergeCell ref="K36:K37"/>
    <mergeCell ref="L36:L37"/>
    <mergeCell ref="M36:M37"/>
    <mergeCell ref="N36:N37"/>
    <mergeCell ref="O36:O37"/>
    <mergeCell ref="P36:P37"/>
    <mergeCell ref="T34:T35"/>
    <mergeCell ref="C36:C37"/>
    <mergeCell ref="D36:D37"/>
    <mergeCell ref="E36:E37"/>
    <mergeCell ref="F36:F37"/>
    <mergeCell ref="G36:G37"/>
    <mergeCell ref="H36:H37"/>
    <mergeCell ref="N34:N35"/>
    <mergeCell ref="O34:O35"/>
    <mergeCell ref="B32:B37"/>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J34:J35"/>
    <mergeCell ref="K34:K35"/>
    <mergeCell ref="L34:L35"/>
    <mergeCell ref="M34:M35"/>
    <mergeCell ref="C34:C35"/>
    <mergeCell ref="D34:D35"/>
    <mergeCell ref="E34:E35"/>
    <mergeCell ref="F34:F35"/>
    <mergeCell ref="G34:G35"/>
    <mergeCell ref="O32:O33"/>
    <mergeCell ref="P32:P33"/>
    <mergeCell ref="Q32:Q33"/>
    <mergeCell ref="R32:R33"/>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S30:S31"/>
    <mergeCell ref="T30:T31"/>
    <mergeCell ref="B26:B31"/>
    <mergeCell ref="C26:C27"/>
    <mergeCell ref="D26:D27"/>
    <mergeCell ref="E26:E27"/>
    <mergeCell ref="F26:F27"/>
    <mergeCell ref="K24:K25"/>
    <mergeCell ref="L24:L25"/>
    <mergeCell ref="M24:M25"/>
    <mergeCell ref="N24:N25"/>
    <mergeCell ref="O24:O25"/>
    <mergeCell ref="P24:P25"/>
    <mergeCell ref="P28:P29"/>
    <mergeCell ref="Q28:Q29"/>
    <mergeCell ref="R28:R29"/>
    <mergeCell ref="S28:S29"/>
    <mergeCell ref="T28:T29"/>
    <mergeCell ref="C30:C31"/>
    <mergeCell ref="D30:D31"/>
    <mergeCell ref="E30:E31"/>
    <mergeCell ref="F30:F31"/>
    <mergeCell ref="J28:J29"/>
    <mergeCell ref="K28:K29"/>
    <mergeCell ref="L28:L29"/>
    <mergeCell ref="M28:M29"/>
    <mergeCell ref="N28:N29"/>
    <mergeCell ref="O28:O29"/>
    <mergeCell ref="S26:S27"/>
    <mergeCell ref="T26:T27"/>
    <mergeCell ref="C28:C29"/>
    <mergeCell ref="D28:D29"/>
    <mergeCell ref="E28:E29"/>
    <mergeCell ref="F28:F29"/>
    <mergeCell ref="T22:T23"/>
    <mergeCell ref="C24:C25"/>
    <mergeCell ref="D24:D25"/>
    <mergeCell ref="E24:E25"/>
    <mergeCell ref="F24:F25"/>
    <mergeCell ref="G24:G25"/>
    <mergeCell ref="H24:H25"/>
    <mergeCell ref="I24:I25"/>
    <mergeCell ref="J24:J25"/>
    <mergeCell ref="N22:N23"/>
    <mergeCell ref="O22:O23"/>
    <mergeCell ref="P22:P23"/>
    <mergeCell ref="Q22:Q23"/>
    <mergeCell ref="R22:R23"/>
    <mergeCell ref="S22:S23"/>
    <mergeCell ref="H22:H23"/>
    <mergeCell ref="I22:I23"/>
    <mergeCell ref="J22:J23"/>
    <mergeCell ref="K22:K23"/>
    <mergeCell ref="L22:L23"/>
    <mergeCell ref="M22:M23"/>
    <mergeCell ref="C22:C23"/>
    <mergeCell ref="D22:D23"/>
    <mergeCell ref="E22:E23"/>
    <mergeCell ref="F22:F23"/>
    <mergeCell ref="G22:G23"/>
    <mergeCell ref="Q24:Q25"/>
    <mergeCell ref="R24:R25"/>
    <mergeCell ref="S24:S25"/>
    <mergeCell ref="T24:T25"/>
    <mergeCell ref="O20:O21"/>
    <mergeCell ref="P20:P21"/>
    <mergeCell ref="Q20:Q21"/>
    <mergeCell ref="R20:R21"/>
    <mergeCell ref="S20:S21"/>
    <mergeCell ref="T20:T21"/>
    <mergeCell ref="I20:I21"/>
    <mergeCell ref="J20:J21"/>
    <mergeCell ref="K20:K21"/>
    <mergeCell ref="L20:L21"/>
    <mergeCell ref="M20:M21"/>
    <mergeCell ref="N20:N21"/>
    <mergeCell ref="S18:S19"/>
    <mergeCell ref="T18:T19"/>
    <mergeCell ref="B20:B25"/>
    <mergeCell ref="C20:C21"/>
    <mergeCell ref="D20:D21"/>
    <mergeCell ref="E20:E21"/>
    <mergeCell ref="F20:F21"/>
    <mergeCell ref="G20:G21"/>
    <mergeCell ref="H20:H21"/>
    <mergeCell ref="M18:M19"/>
    <mergeCell ref="N18:N19"/>
    <mergeCell ref="O18:O19"/>
    <mergeCell ref="P18:P19"/>
    <mergeCell ref="Q18:Q19"/>
    <mergeCell ref="R18:R19"/>
    <mergeCell ref="G18:G19"/>
    <mergeCell ref="H18:H19"/>
    <mergeCell ref="I18:I19"/>
    <mergeCell ref="J18:J19"/>
    <mergeCell ref="K18:K19"/>
    <mergeCell ref="O16:O17"/>
    <mergeCell ref="S14:S15"/>
    <mergeCell ref="T14:T15"/>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A3:K3"/>
    <mergeCell ref="B70:C70"/>
    <mergeCell ref="K10:O10"/>
    <mergeCell ref="P10:T10"/>
    <mergeCell ref="B13:T13"/>
    <mergeCell ref="A14:A37"/>
    <mergeCell ref="B14:B19"/>
    <mergeCell ref="C14:C15"/>
    <mergeCell ref="D14:D15"/>
    <mergeCell ref="E14:E15"/>
    <mergeCell ref="F14:F15"/>
    <mergeCell ref="A7:I7"/>
    <mergeCell ref="B10:B11"/>
    <mergeCell ref="C10:C11"/>
    <mergeCell ref="E10:E11"/>
    <mergeCell ref="F10:J10"/>
    <mergeCell ref="L18:L19"/>
    <mergeCell ref="P16:P17"/>
    <mergeCell ref="Q16:Q17"/>
    <mergeCell ref="R16:R17"/>
    <mergeCell ref="S16:S17"/>
    <mergeCell ref="T16:T17"/>
    <mergeCell ref="C18:C19"/>
    <mergeCell ref="D18:D19"/>
    <mergeCell ref="E18:E19"/>
    <mergeCell ref="F18:F19"/>
    <mergeCell ref="J16:J17"/>
    <mergeCell ref="K16:K17"/>
    <mergeCell ref="L16:L17"/>
    <mergeCell ref="A8:P8"/>
    <mergeCell ref="M16:M17"/>
    <mergeCell ref="N16:N17"/>
  </mergeCells>
  <pageMargins left="0.39370078740157483" right="3.937007874015748E-2" top="0.15748031496062992"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23</vt:i4>
      </vt:variant>
    </vt:vector>
  </HeadingPairs>
  <TitlesOfParts>
    <vt:vector size="23" baseType="lpstr">
      <vt:lpstr>Bacau</vt:lpstr>
      <vt:lpstr>Buhusi</vt:lpstr>
      <vt:lpstr>Moinesti</vt:lpstr>
      <vt:lpstr>Darmanesti</vt:lpstr>
      <vt:lpstr>Tg Ocna</vt:lpstr>
      <vt:lpstr>Ardeoani</vt:lpstr>
      <vt:lpstr>Casin</vt:lpstr>
      <vt:lpstr>Cleja</vt:lpstr>
      <vt:lpstr>Cotofanesti</vt:lpstr>
      <vt:lpstr>Dofteana</vt:lpstr>
      <vt:lpstr>Faraoani</vt:lpstr>
      <vt:lpstr>Filipesti</vt:lpstr>
      <vt:lpstr>Hemeius</vt:lpstr>
      <vt:lpstr>Letea Veche</vt:lpstr>
      <vt:lpstr>Magiresti</vt:lpstr>
      <vt:lpstr>Margineni</vt:lpstr>
      <vt:lpstr>Poduri</vt:lpstr>
      <vt:lpstr>Prajesti</vt:lpstr>
      <vt:lpstr>Stefan cel Mare</vt:lpstr>
      <vt:lpstr>Saucesti</vt:lpstr>
      <vt:lpstr>Tamasi</vt:lpstr>
      <vt:lpstr>Tatarasti</vt:lpstr>
      <vt:lpstr>Traian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User</cp:lastModifiedBy>
  <cp:lastPrinted>2023-08-24T11:44:41Z</cp:lastPrinted>
  <dcterms:created xsi:type="dcterms:W3CDTF">2023-04-27T12:47:45Z</dcterms:created>
  <dcterms:modified xsi:type="dcterms:W3CDTF">2023-08-29T08:59:14Z</dcterms:modified>
</cp:coreProperties>
</file>